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endelu-my.sharepoint.com/personal/xkrizov8_mendelu_cz/Documents/SO DAF MENDELU MELISOVA/8. motivační stip/formulare/2025/"/>
    </mc:Choice>
  </mc:AlternateContent>
  <xr:revisionPtr revIDLastSave="4" documentId="13_ncr:1_{3B590553-7DEC-4D32-B915-4CDDDF7EA0E2}" xr6:coauthVersionLast="47" xr6:coauthVersionMax="47" xr10:uidLastSave="{E82F7474-1368-49CC-B735-7BFB95C51F64}"/>
  <bookViews>
    <workbookView xWindow="-120" yWindow="-120" windowWidth="29040" windowHeight="15840" xr2:uid="{00000000-000D-0000-FFFF-FFFF00000000}"/>
  </bookViews>
  <sheets>
    <sheet name="Výkaz" sheetId="1" r:id="rId1"/>
  </sheets>
  <definedNames>
    <definedName name="_xlnm.Print_Area" localSheetId="0">Výkaz!$A$1:$M$88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D34" i="1" l="1"/>
  <c r="M34" i="1" s="1"/>
  <c r="M35" i="1" s="1"/>
  <c r="I52" i="1" l="1"/>
  <c r="J77" i="1" s="1"/>
  <c r="A52" i="1"/>
  <c r="J72" i="1" s="1"/>
  <c r="A55" i="1" l="1"/>
  <c r="J54" i="1"/>
  <c r="O39" i="1"/>
  <c r="T19" i="1" l="1"/>
  <c r="T20" i="1"/>
  <c r="T21" i="1"/>
  <c r="T22" i="1"/>
  <c r="S19" i="1"/>
  <c r="S20" i="1"/>
  <c r="S21" i="1"/>
  <c r="S22" i="1"/>
  <c r="T18" i="1"/>
  <c r="O18" i="1" s="1"/>
  <c r="S29" i="1"/>
  <c r="O29" i="1" s="1"/>
  <c r="S28" i="1"/>
  <c r="O28" i="1" s="1"/>
  <c r="O21" i="1" l="1"/>
  <c r="M21" i="1" s="1"/>
  <c r="O20" i="1"/>
  <c r="M20" i="1" s="1"/>
  <c r="O19" i="1"/>
  <c r="M19" i="1" s="1"/>
  <c r="O22" i="1"/>
  <c r="M22" i="1" s="1"/>
  <c r="M30" i="1"/>
  <c r="M18" i="1"/>
  <c r="K60" i="1" l="1"/>
  <c r="O40" i="1" l="1"/>
  <c r="K61" i="1"/>
  <c r="M41" i="1" l="1"/>
  <c r="K62" i="1" s="1"/>
  <c r="A62" i="1"/>
  <c r="A61" i="1"/>
  <c r="A60" i="1"/>
  <c r="M23" i="1"/>
  <c r="K59" i="1" s="1"/>
  <c r="K63" i="1" l="1"/>
</calcChain>
</file>

<file path=xl/sharedStrings.xml><?xml version="1.0" encoding="utf-8"?>
<sst xmlns="http://schemas.openxmlformats.org/spreadsheetml/2006/main" count="129" uniqueCount="101">
  <si>
    <t>Student doktorského studia</t>
  </si>
  <si>
    <t>Školitel</t>
  </si>
  <si>
    <t>Příjmení</t>
  </si>
  <si>
    <t>:</t>
  </si>
  <si>
    <t>Jméno</t>
  </si>
  <si>
    <t>Tituly před jménem</t>
  </si>
  <si>
    <t>Tituly za jménem</t>
  </si>
  <si>
    <t>Číslo ústavu</t>
  </si>
  <si>
    <t>Studijní program</t>
  </si>
  <si>
    <t>Forma studia</t>
  </si>
  <si>
    <t>Ročník studia</t>
  </si>
  <si>
    <t>ID OBD</t>
  </si>
  <si>
    <t>Citace - zkrácená</t>
  </si>
  <si>
    <t>Počet autorů</t>
  </si>
  <si>
    <t>Kategorie</t>
  </si>
  <si>
    <t>Počet afiliací</t>
  </si>
  <si>
    <t>Motivační stipendium za publikační činnost v Kč až</t>
  </si>
  <si>
    <t>mimo Slovenskou republiku, trvající nepřetržitě 3 měsíce</t>
  </si>
  <si>
    <t>Přijímací organizace</t>
  </si>
  <si>
    <t>Adresa organizace</t>
  </si>
  <si>
    <t>Datum od:</t>
  </si>
  <si>
    <t>Datum do:</t>
  </si>
  <si>
    <t>Motivační stipendium za stáž v Kč až</t>
  </si>
  <si>
    <t>Max. výše motivační částky (Kč)</t>
  </si>
  <si>
    <t>Datum zahájení studia</t>
  </si>
  <si>
    <t>Předpokládané datum ukončení studia</t>
  </si>
  <si>
    <t>Datum odevzdání práce</t>
  </si>
  <si>
    <t>Lhůta</t>
  </si>
  <si>
    <t>Motivační stipendium za včasné odevzdání DisP v Kč až</t>
  </si>
  <si>
    <t>Poskytovatel</t>
  </si>
  <si>
    <t>Název projektu</t>
  </si>
  <si>
    <t>Doba řešení</t>
  </si>
  <si>
    <t>Celková alokace</t>
  </si>
  <si>
    <t>Shrnutí motivačního stipendia až:</t>
  </si>
  <si>
    <t>Kč</t>
  </si>
  <si>
    <t>Celkem až</t>
  </si>
  <si>
    <t>V Brně dne:</t>
  </si>
  <si>
    <t>Podpis studenta:</t>
  </si>
  <si>
    <t>…………………………………………</t>
  </si>
  <si>
    <t>Podpis školitele:</t>
  </si>
  <si>
    <t>Rozhodnutí děkana o udělení stipendia</t>
  </si>
  <si>
    <t>Korekce stipendia (+/- částka na úpravy výše stipendia)</t>
  </si>
  <si>
    <t>Výše stipendia k výplatě</t>
  </si>
  <si>
    <t>………………………….</t>
  </si>
  <si>
    <t xml:space="preserve">Zahraniční stáž </t>
  </si>
  <si>
    <t>Získaný externí projekt v roli hlavního řešitele</t>
  </si>
  <si>
    <t>Rostlinolékařství</t>
  </si>
  <si>
    <t>Chemie a technologie potravin</t>
  </si>
  <si>
    <t>Technologie potravin</t>
  </si>
  <si>
    <t>Aplikovaná a krajinná ekologie</t>
  </si>
  <si>
    <t>Aplikovaná zoologie</t>
  </si>
  <si>
    <t>Biologická chemie</t>
  </si>
  <si>
    <t>Molekulární biologie, genetika a fyziologie živočichů</t>
  </si>
  <si>
    <t>Obecná a speciální zootechnika</t>
  </si>
  <si>
    <t>Obecná produkce rostlinná</t>
  </si>
  <si>
    <t>Provoz strojů a zemědělských technických systémů</t>
  </si>
  <si>
    <t>Rybářství a hydrobiologie</t>
  </si>
  <si>
    <t>Speciální produkce rostlinná</t>
  </si>
  <si>
    <t>Výživa a krmení zvířat</t>
  </si>
  <si>
    <t>Motivační stipendium za získaný projekt v Kč až</t>
  </si>
  <si>
    <t>Prvo_Jimp_Q2</t>
  </si>
  <si>
    <t>první</t>
  </si>
  <si>
    <t>druhý</t>
  </si>
  <si>
    <t>třetí</t>
  </si>
  <si>
    <t>čvrtý</t>
  </si>
  <si>
    <t>Ústav biologie rostlin</t>
  </si>
  <si>
    <t>Ústav aplikované a krajinné ekologie</t>
  </si>
  <si>
    <t>Ústav agrosystémů a bioklimatologie</t>
  </si>
  <si>
    <t>Ústav pěstování, šlechtění rostlin a rostlinolékařství</t>
  </si>
  <si>
    <t>Ústav agrochemie, půdoznalství, mikrobiologie a výživy rostlin</t>
  </si>
  <si>
    <t>Ústav výživy zvířat a pícninářství</t>
  </si>
  <si>
    <t>Ústav zoologie, rybářství, hydrobiologie a včelařství</t>
  </si>
  <si>
    <t>Ústav molekulární biologie a radiobiologie</t>
  </si>
  <si>
    <t>Ústav zemědělské, potravinářské a environmentální techniky</t>
  </si>
  <si>
    <t>Ústav techniky a automobilové dopravy</t>
  </si>
  <si>
    <t>Ústav technologie potravin</t>
  </si>
  <si>
    <t>Ústav chovu a šlechtění zvířat</t>
  </si>
  <si>
    <t>Ústav chemie a biochemie</t>
  </si>
  <si>
    <t>CEITEC MENDELU</t>
  </si>
  <si>
    <t>prezenční</t>
  </si>
  <si>
    <t>Školitel:</t>
  </si>
  <si>
    <t>Ústav:</t>
  </si>
  <si>
    <t>Publikace ve vědeckých časopisech</t>
  </si>
  <si>
    <t xml:space="preserve">……………………………….………….     </t>
  </si>
  <si>
    <t>Student doktorského studia:</t>
  </si>
  <si>
    <t>Studijní program:</t>
  </si>
  <si>
    <t>dle Nařízení děkana č. 2 / 2023</t>
  </si>
  <si>
    <t>Prvo_Jimp_Q1 / PATENT</t>
  </si>
  <si>
    <t>Publikace ve vědeckých časopisech / patent</t>
  </si>
  <si>
    <t>ID studenta v UIS</t>
  </si>
  <si>
    <t>Uvádí se publikace Jimp (kvartil časopisu v daném oboru - dle Journal Impact Factor (JIF) - Web of Science Core Collection) nebo patenty vložené do OBD.</t>
  </si>
  <si>
    <t>Prohlašuji, uplatněné publikace jsou plně v souladu s platným Etickým kodexem zaměstnanců, studentů a absolventů Mendelovy univerzity v Brně.</t>
  </si>
  <si>
    <t>Dále prohlašuji, že všechny uplatňované výstupy a uvedené informace odpovídají skutečnosti a výstupy nebyly v motivačním programu doposud uplatněny.</t>
  </si>
  <si>
    <t>Technologie odpadů a prevence rizik</t>
  </si>
  <si>
    <t>Animal production</t>
  </si>
  <si>
    <t>Aplikovaná bioklimatologie</t>
  </si>
  <si>
    <t>Výkaz pro motivační stipendium 2025</t>
  </si>
  <si>
    <t>Odevzdání disertační práce 6 měsíců před koncem standardní doby studia</t>
  </si>
  <si>
    <t>Prvo_Jimp_D1</t>
  </si>
  <si>
    <t>prof. Ing. Pavel Ryant, Ph.D.</t>
  </si>
  <si>
    <t>proděkan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</si>
</sst>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d"/>
    <numFmt numFmtId="166" formatCode="0.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7" tint="-0.499984740745262"/>
      <name val="Arial"/>
      <family val="2"/>
      <charset val="238"/>
    </font>
    <font>
      <sz val="11"/>
      <color rgb="FF9E7500"/>
      <name val="Arial"/>
      <family val="2"/>
      <charset val="238"/>
    </font>
    <font>
      <b/>
      <sz val="12"/>
      <color rgb="FF9E7500"/>
      <name val="Arial"/>
      <family val="2"/>
      <charset val="238"/>
    </font>
    <font>
      <sz val="22"/>
      <color rgb="FF9E75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name val="Arial"/>
      <family val="2"/>
      <charset val="238"/>
    </font>
    <font>
      <sz val="12"/>
      <color theme="0"/>
      <name val="Tahoma"/>
      <family val="2"/>
      <charset val="238"/>
    </font>
    <font>
      <sz val="8"/>
      <name val="Arial"/>
      <family val="2"/>
      <charset val="238"/>
    </font>
    <font>
      <sz val="11"/>
      <name val="Calibri Light"/>
      <family val="2"/>
      <charset val="238"/>
    </font>
    <font>
      <sz val="22"/>
      <name val="Arial"/>
      <family val="2"/>
      <charset val="238"/>
    </font>
    <font>
      <sz val="22"/>
      <name val="Calibri Light"/>
      <family val="2"/>
      <charset val="238"/>
    </font>
    <font>
      <sz val="10"/>
      <name val="Calibri Light"/>
      <family val="2"/>
      <charset val="238"/>
    </font>
    <font>
      <sz val="9"/>
      <name val="Calibri"/>
      <family val="2"/>
      <charset val="238"/>
      <scheme val="minor"/>
    </font>
    <font>
      <i/>
      <sz val="8"/>
      <name val="Arial Narrow"/>
      <family val="2"/>
      <charset val="238"/>
    </font>
    <font>
      <i/>
      <sz val="8"/>
      <name val="Calibri Light"/>
      <family val="2"/>
      <charset val="238"/>
    </font>
    <font>
      <sz val="9"/>
      <name val="Calibri Light"/>
      <family val="2"/>
      <charset val="238"/>
    </font>
    <font>
      <sz val="7.5"/>
      <name val="Arial"/>
      <family val="2"/>
      <charset val="238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rgb="FFC87800"/>
      </bottom>
      <diagonal/>
    </border>
    <border>
      <left/>
      <right/>
      <top style="thin">
        <color rgb="FFC87800"/>
      </top>
      <bottom style="thin">
        <color rgb="FFC87800"/>
      </bottom>
      <diagonal/>
    </border>
    <border>
      <left/>
      <right/>
      <top style="thin">
        <color rgb="FFC878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E7500"/>
      </left>
      <right style="thin">
        <color rgb="FF9E7500"/>
      </right>
      <top style="thin">
        <color rgb="FF9E7500"/>
      </top>
      <bottom style="thin">
        <color rgb="FF9E75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9E7500"/>
      </left>
      <right style="thin">
        <color rgb="FF9E7500"/>
      </right>
      <top/>
      <bottom style="thin">
        <color rgb="FF9E7500"/>
      </bottom>
      <diagonal/>
    </border>
    <border>
      <left/>
      <right/>
      <top/>
      <bottom style="thin">
        <color rgb="FF9E7500"/>
      </bottom>
      <diagonal/>
    </border>
    <border>
      <left style="thin">
        <color theme="0" tint="-0.499984740745262"/>
      </left>
      <right/>
      <top style="thin">
        <color rgb="FF9E7500"/>
      </top>
      <bottom style="thin">
        <color theme="0" tint="-0.499984740745262"/>
      </bottom>
      <diagonal/>
    </border>
    <border>
      <left/>
      <right/>
      <top style="thin">
        <color rgb="FF9E750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9E750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7" tint="-0.249977111117893"/>
      </top>
      <bottom/>
      <diagonal/>
    </border>
    <border>
      <left/>
      <right/>
      <top/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/>
      <right/>
      <top style="thin">
        <color theme="0"/>
      </top>
      <bottom style="thin">
        <color rgb="FF9E7500"/>
      </bottom>
      <diagonal/>
    </border>
    <border>
      <left/>
      <right style="medium">
        <color rgb="FF9E7500"/>
      </right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499984740745262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/>
      <right style="medium">
        <color theme="7" tint="-0.499984740745262"/>
      </right>
      <top style="thin">
        <color theme="7" tint="-0.249977111117893"/>
      </top>
      <bottom/>
      <diagonal/>
    </border>
    <border>
      <left style="thin">
        <color theme="0" tint="-0.499984740745262"/>
      </left>
      <right style="medium">
        <color theme="7" tint="-0.499984740745262"/>
      </right>
      <top style="thin">
        <color theme="0" tint="-0.499984740745262"/>
      </top>
      <bottom style="thin">
        <color theme="0"/>
      </bottom>
      <diagonal/>
    </border>
    <border>
      <left style="medium">
        <color theme="7" tint="-0.499984740745262"/>
      </left>
      <right/>
      <top/>
      <bottom style="thin">
        <color theme="0"/>
      </bottom>
      <diagonal/>
    </border>
    <border>
      <left style="medium">
        <color theme="7" tint="-0.499984740745262"/>
      </left>
      <right/>
      <top/>
      <bottom style="thin">
        <color theme="7" tint="-0.249977111117893"/>
      </bottom>
      <diagonal/>
    </border>
    <border>
      <left/>
      <right style="medium">
        <color theme="7" tint="-0.499984740745262"/>
      </right>
      <top/>
      <bottom style="thin">
        <color theme="7" tint="-0.249977111117893"/>
      </bottom>
      <diagonal/>
    </border>
    <border>
      <left style="medium">
        <color theme="7" tint="-0.499984740745262"/>
      </left>
      <right style="thin">
        <color rgb="FF9E7500"/>
      </right>
      <top/>
      <bottom style="thin">
        <color rgb="FF9E7500"/>
      </bottom>
      <diagonal/>
    </border>
    <border>
      <left style="thin">
        <color rgb="FF9E7500"/>
      </left>
      <right style="medium">
        <color theme="7" tint="-0.499984740745262"/>
      </right>
      <top/>
      <bottom style="thin">
        <color rgb="FF9E7500"/>
      </bottom>
      <diagonal/>
    </border>
    <border>
      <left style="medium">
        <color theme="7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7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7" tint="-0.499984740745262"/>
      </left>
      <right/>
      <top style="thin">
        <color theme="0" tint="-0.499984740745262"/>
      </top>
      <bottom/>
      <diagonal/>
    </border>
    <border>
      <left style="medium">
        <color rgb="FF9E7500"/>
      </left>
      <right style="medium">
        <color theme="7" tint="-0.499984740745262"/>
      </right>
      <top style="medium">
        <color rgb="FF9E7500"/>
      </top>
      <bottom style="medium">
        <color rgb="FF9E7500"/>
      </bottom>
      <diagonal/>
    </border>
    <border>
      <left/>
      <right style="medium">
        <color theme="7" tint="-0.499984740745262"/>
      </right>
      <top/>
      <bottom style="thin">
        <color theme="0"/>
      </bottom>
      <diagonal/>
    </border>
    <border>
      <left style="medium">
        <color theme="7" tint="-0.499984740745262"/>
      </left>
      <right/>
      <top style="thin">
        <color theme="0"/>
      </top>
      <bottom style="thin">
        <color rgb="FF9E7500"/>
      </bottom>
      <diagonal/>
    </border>
    <border>
      <left/>
      <right style="medium">
        <color theme="7" tint="-0.499984740745262"/>
      </right>
      <top style="thin">
        <color theme="0"/>
      </top>
      <bottom style="thin">
        <color rgb="FF9E7500"/>
      </bottom>
      <diagonal/>
    </border>
    <border>
      <left style="medium">
        <color theme="7" tint="-0.499984740745262"/>
      </left>
      <right style="thin">
        <color rgb="FF9E7500"/>
      </right>
      <top style="thin">
        <color rgb="FF9E7500"/>
      </top>
      <bottom style="thin">
        <color rgb="FF9E7500"/>
      </bottom>
      <diagonal/>
    </border>
    <border>
      <left style="thin">
        <color rgb="FF9E7500"/>
      </left>
      <right style="medium">
        <color theme="7" tint="-0.499984740745262"/>
      </right>
      <top style="thin">
        <color rgb="FF9E7500"/>
      </top>
      <bottom style="thin">
        <color rgb="FF9E7500"/>
      </bottom>
      <diagonal/>
    </border>
    <border>
      <left style="thin">
        <color theme="0" tint="-0.499984740745262"/>
      </left>
      <right style="medium">
        <color theme="7" tint="-0.499984740745262"/>
      </right>
      <top/>
      <bottom style="thin">
        <color theme="0" tint="-0.499984740745262"/>
      </bottom>
      <diagonal/>
    </border>
    <border>
      <left style="medium">
        <color theme="7" tint="-0.499984740745262"/>
      </left>
      <right/>
      <top style="thin">
        <color rgb="FF9E7500"/>
      </top>
      <bottom style="thin">
        <color theme="0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thin">
        <color theme="0" tint="-0.499984740745262"/>
      </top>
      <bottom style="medium">
        <color theme="7" tint="-0.499984740745262"/>
      </bottom>
      <diagonal/>
    </border>
    <border>
      <left/>
      <right style="medium">
        <color rgb="FF9E7500"/>
      </right>
      <top style="thin">
        <color theme="0" tint="-0.499984740745262"/>
      </top>
      <bottom style="medium">
        <color theme="7" tint="-0.499984740745262"/>
      </bottom>
      <diagonal/>
    </border>
    <border>
      <left style="medium">
        <color rgb="FF9E7500"/>
      </left>
      <right style="medium">
        <color theme="7" tint="-0.499984740745262"/>
      </right>
      <top style="medium">
        <color rgb="FF9E7500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/>
      <bottom style="thin">
        <color rgb="FFC87800"/>
      </bottom>
      <diagonal/>
    </border>
    <border>
      <left/>
      <right style="medium">
        <color theme="7" tint="-0.499984740745262"/>
      </right>
      <top/>
      <bottom style="thin">
        <color rgb="FFC87800"/>
      </bottom>
      <diagonal/>
    </border>
    <border>
      <left style="medium">
        <color theme="7" tint="-0.499984740745262"/>
      </left>
      <right/>
      <top style="thin">
        <color rgb="FFC87800"/>
      </top>
      <bottom style="thin">
        <color rgb="FFC87800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7" tint="-0.499984740745262"/>
      </left>
      <right/>
      <top style="thin">
        <color theme="7" tint="-0.249977111117893"/>
      </top>
      <bottom style="thin">
        <color theme="0"/>
      </bottom>
      <diagonal/>
    </border>
    <border>
      <left/>
      <right/>
      <top style="thin">
        <color theme="7" tint="-0.249977111117893"/>
      </top>
      <bottom style="thin">
        <color theme="0"/>
      </bottom>
      <diagonal/>
    </border>
    <border>
      <left/>
      <right style="medium">
        <color theme="7" tint="-0.499984740745262"/>
      </right>
      <top style="thin">
        <color theme="7" tint="-0.24997711111789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7" tint="-0.249977111117893"/>
      </bottom>
      <diagonal/>
    </border>
    <border>
      <left style="medium">
        <color theme="7" tint="-0.499984740745262"/>
      </left>
      <right/>
      <top/>
      <bottom style="thin">
        <color rgb="FF9E7500"/>
      </bottom>
      <diagonal/>
    </border>
    <border>
      <left style="medium">
        <color theme="7" tint="-0.499984740745262"/>
      </left>
      <right/>
      <top style="thin">
        <color theme="0" tint="-0.499984740745262"/>
      </top>
      <bottom style="thin">
        <color theme="0"/>
      </bottom>
      <diagonal/>
    </border>
    <border>
      <left style="medium">
        <color theme="7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7" tint="-0.499984740745262"/>
      </right>
      <top style="thin">
        <color theme="0"/>
      </top>
      <bottom/>
      <diagonal/>
    </border>
    <border>
      <left style="thin">
        <color theme="0"/>
      </left>
      <right style="medium">
        <color theme="7" tint="-0.499984740745262"/>
      </right>
      <top style="thin">
        <color theme="0"/>
      </top>
      <bottom style="thin">
        <color rgb="FF9E7500"/>
      </bottom>
      <diagonal/>
    </border>
    <border>
      <left style="thin">
        <color theme="0"/>
      </left>
      <right/>
      <top style="thin">
        <color theme="0" tint="-0.499984740745262"/>
      </top>
      <bottom style="medium">
        <color theme="7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7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7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7" tint="-0.499984740745262"/>
      </right>
      <top style="thin">
        <color theme="0"/>
      </top>
      <bottom/>
      <diagonal/>
    </border>
    <border>
      <left style="medium">
        <color theme="7" tint="-0.499984740745262"/>
      </left>
      <right/>
      <top style="thin">
        <color rgb="FFC87800"/>
      </top>
      <bottom/>
      <diagonal/>
    </border>
    <border>
      <left/>
      <right style="medium">
        <color theme="7" tint="-0.499984740745262"/>
      </right>
      <top style="thin">
        <color rgb="FFC87800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/>
      <top/>
      <bottom style="medium">
        <color theme="7" tint="-0.499984740745262"/>
      </bottom>
      <diagonal/>
    </border>
    <border>
      <left/>
      <right style="thin">
        <color theme="0"/>
      </right>
      <top/>
      <bottom style="medium">
        <color theme="7" tint="-0.499984740745262"/>
      </bottom>
      <diagonal/>
    </border>
    <border>
      <left/>
      <right style="medium">
        <color rgb="FF9E750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C87800"/>
      </top>
      <bottom/>
      <diagonal/>
    </border>
    <border>
      <left style="thin">
        <color theme="0"/>
      </left>
      <right/>
      <top/>
      <bottom style="thin">
        <color rgb="FFC87800"/>
      </bottom>
      <diagonal/>
    </border>
    <border>
      <left/>
      <right style="thin">
        <color theme="0"/>
      </right>
      <top style="thin">
        <color rgb="FFC87800"/>
      </top>
      <bottom style="thin">
        <color rgb="FFC87800"/>
      </bottom>
      <diagonal/>
    </border>
    <border>
      <left style="thin">
        <color theme="0"/>
      </left>
      <right style="medium">
        <color theme="7" tint="-0.499984740745262"/>
      </right>
      <top style="thin">
        <color rgb="FFC87800"/>
      </top>
      <bottom style="thin">
        <color rgb="FFC87800"/>
      </bottom>
      <diagonal/>
    </border>
    <border>
      <left style="thin">
        <color theme="0"/>
      </left>
      <right style="medium">
        <color theme="7" tint="-0.499984740745262"/>
      </right>
      <top/>
      <bottom style="thin">
        <color rgb="FFC87800"/>
      </bottom>
      <diagonal/>
    </border>
    <border>
      <left style="thin">
        <color theme="0"/>
      </left>
      <right style="medium">
        <color theme="7" tint="-0.499984740745262"/>
      </right>
      <top/>
      <bottom/>
      <diagonal/>
    </border>
    <border>
      <left style="thin">
        <color theme="0"/>
      </left>
      <right style="medium">
        <color theme="7" tint="-0.499984740745262"/>
      </right>
      <top style="thin">
        <color rgb="FFC87800"/>
      </top>
      <bottom/>
      <diagonal/>
    </border>
    <border>
      <left style="medium">
        <color rgb="FF9E7500"/>
      </left>
      <right style="thin">
        <color rgb="FF9E7500"/>
      </right>
      <top style="medium">
        <color rgb="FF9E7500"/>
      </top>
      <bottom style="medium">
        <color theme="7" tint="-0.499984740745262"/>
      </bottom>
      <diagonal/>
    </border>
    <border>
      <left style="thin">
        <color rgb="FF9E7500"/>
      </left>
      <right style="thin">
        <color rgb="FF9E7500"/>
      </right>
      <top style="medium">
        <color rgb="FF9E7500"/>
      </top>
      <bottom style="medium">
        <color theme="7" tint="-0.499984740745262"/>
      </bottom>
      <diagonal/>
    </border>
    <border>
      <left style="thin">
        <color rgb="FF9E7500"/>
      </left>
      <right style="medium">
        <color theme="7" tint="-0.499984740745262"/>
      </right>
      <top style="medium">
        <color rgb="FF9E7500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7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4">
    <xf numFmtId="0" fontId="0" fillId="0" borderId="0" xfId="0"/>
    <xf numFmtId="0" fontId="1" fillId="0" borderId="0" xfId="0" applyFont="1"/>
    <xf numFmtId="0" fontId="5" fillId="0" borderId="0" xfId="0" applyFont="1"/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" fontId="8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20" xfId="0" applyFont="1" applyBorder="1" applyAlignment="1">
      <alignment horizontal="right"/>
    </xf>
    <xf numFmtId="0" fontId="8" fillId="0" borderId="20" xfId="0" applyFont="1" applyBorder="1" applyAlignment="1">
      <alignment horizontal="right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31" xfId="0" applyFont="1" applyBorder="1"/>
    <xf numFmtId="0" fontId="7" fillId="0" borderId="31" xfId="0" applyFont="1" applyBorder="1"/>
    <xf numFmtId="0" fontId="7" fillId="0" borderId="31" xfId="0" applyFont="1" applyBorder="1" applyAlignment="1">
      <alignment vertical="center"/>
    </xf>
    <xf numFmtId="0" fontId="1" fillId="0" borderId="34" xfId="0" applyFont="1" applyBorder="1"/>
    <xf numFmtId="0" fontId="8" fillId="0" borderId="38" xfId="0" applyFont="1" applyBorder="1" applyAlignment="1">
      <alignment vertical="center"/>
    </xf>
    <xf numFmtId="164" fontId="10" fillId="0" borderId="39" xfId="0" applyNumberFormat="1" applyFont="1" applyBorder="1" applyAlignment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3" fontId="12" fillId="3" borderId="43" xfId="0" applyNumberFormat="1" applyFont="1" applyFill="1" applyBorder="1" applyAlignment="1">
      <alignment horizontal="center"/>
    </xf>
    <xf numFmtId="0" fontId="6" fillId="0" borderId="31" xfId="0" applyFont="1" applyBorder="1"/>
    <xf numFmtId="0" fontId="8" fillId="0" borderId="48" xfId="0" applyFont="1" applyBorder="1" applyAlignment="1">
      <alignment horizontal="center"/>
    </xf>
    <xf numFmtId="0" fontId="2" fillId="0" borderId="32" xfId="0" applyFont="1" applyBorder="1"/>
    <xf numFmtId="0" fontId="1" fillId="0" borderId="51" xfId="0" applyFont="1" applyBorder="1"/>
    <xf numFmtId="0" fontId="8" fillId="0" borderId="31" xfId="0" applyFont="1" applyBorder="1"/>
    <xf numFmtId="0" fontId="5" fillId="0" borderId="31" xfId="0" applyFont="1" applyBorder="1"/>
    <xf numFmtId="0" fontId="1" fillId="0" borderId="60" xfId="0" applyFont="1" applyBorder="1"/>
    <xf numFmtId="0" fontId="0" fillId="0" borderId="64" xfId="0" applyBorder="1"/>
    <xf numFmtId="0" fontId="2" fillId="0" borderId="70" xfId="0" applyFont="1" applyBorder="1"/>
    <xf numFmtId="0" fontId="1" fillId="0" borderId="72" xfId="0" applyFont="1" applyBorder="1"/>
    <xf numFmtId="0" fontId="1" fillId="0" borderId="19" xfId="0" applyFont="1" applyBorder="1"/>
    <xf numFmtId="0" fontId="1" fillId="0" borderId="79" xfId="0" applyFont="1" applyBorder="1"/>
    <xf numFmtId="0" fontId="6" fillId="0" borderId="60" xfId="0" applyFont="1" applyBorder="1"/>
    <xf numFmtId="0" fontId="1" fillId="0" borderId="25" xfId="0" applyFont="1" applyBorder="1"/>
    <xf numFmtId="0" fontId="1" fillId="0" borderId="83" xfId="0" applyFont="1" applyBorder="1"/>
    <xf numFmtId="0" fontId="8" fillId="0" borderId="35" xfId="0" applyFont="1" applyBorder="1"/>
    <xf numFmtId="0" fontId="1" fillId="0" borderId="78" xfId="0" applyFont="1" applyBorder="1"/>
    <xf numFmtId="0" fontId="1" fillId="0" borderId="84" xfId="0" applyFont="1" applyBorder="1"/>
    <xf numFmtId="0" fontId="1" fillId="0" borderId="85" xfId="0" applyFont="1" applyBorder="1"/>
    <xf numFmtId="0" fontId="7" fillId="0" borderId="60" xfId="0" applyFont="1" applyBorder="1" applyAlignment="1">
      <alignment horizontal="left"/>
    </xf>
    <xf numFmtId="0" fontId="6" fillId="0" borderId="99" xfId="0" applyFont="1" applyBorder="1" applyAlignment="1">
      <alignment horizontal="left"/>
    </xf>
    <xf numFmtId="0" fontId="5" fillId="0" borderId="100" xfId="0" applyFont="1" applyBorder="1" applyAlignment="1">
      <alignment horizontal="left" vertical="top"/>
    </xf>
    <xf numFmtId="0" fontId="5" fillId="0" borderId="101" xfId="0" applyFont="1" applyBorder="1" applyAlignment="1">
      <alignment horizontal="left"/>
    </xf>
    <xf numFmtId="0" fontId="5" fillId="0" borderId="102" xfId="0" applyFont="1" applyBorder="1" applyAlignment="1">
      <alignment horizontal="left"/>
    </xf>
    <xf numFmtId="0" fontId="1" fillId="0" borderId="18" xfId="0" applyFont="1" applyBorder="1"/>
    <xf numFmtId="14" fontId="10" fillId="2" borderId="6" xfId="0" applyNumberFormat="1" applyFont="1" applyFill="1" applyBorder="1" applyAlignment="1" applyProtection="1">
      <alignment horizontal="center" vertical="center"/>
      <protection locked="0"/>
    </xf>
    <xf numFmtId="14" fontId="10" fillId="2" borderId="49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1" fillId="4" borderId="0" xfId="0" applyFont="1" applyFill="1"/>
    <xf numFmtId="0" fontId="21" fillId="4" borderId="0" xfId="0" applyFont="1" applyFill="1"/>
    <xf numFmtId="0" fontId="5" fillId="4" borderId="0" xfId="0" applyFont="1" applyFill="1"/>
    <xf numFmtId="0" fontId="2" fillId="4" borderId="60" xfId="0" applyFont="1" applyFill="1" applyBorder="1"/>
    <xf numFmtId="0" fontId="1" fillId="4" borderId="60" xfId="0" applyFont="1" applyFill="1" applyBorder="1"/>
    <xf numFmtId="0" fontId="10" fillId="2" borderId="7" xfId="0" applyFont="1" applyFill="1" applyBorder="1" applyAlignment="1" applyProtection="1">
      <alignment wrapText="1"/>
      <protection locked="0"/>
    </xf>
    <xf numFmtId="3" fontId="8" fillId="0" borderId="39" xfId="0" applyNumberFormat="1" applyFont="1" applyBorder="1" applyAlignment="1" applyProtection="1">
      <alignment horizontal="center" vertical="center"/>
      <protection hidden="1"/>
    </xf>
    <xf numFmtId="0" fontId="6" fillId="3" borderId="43" xfId="0" applyFont="1" applyFill="1" applyBorder="1" applyProtection="1">
      <protection hidden="1"/>
    </xf>
    <xf numFmtId="0" fontId="6" fillId="3" borderId="107" xfId="0" applyFont="1" applyFill="1" applyBorder="1" applyProtection="1">
      <protection hidden="1"/>
    </xf>
    <xf numFmtId="0" fontId="6" fillId="3" borderId="55" xfId="0" applyFont="1" applyFill="1" applyBorder="1" applyProtection="1">
      <protection hidden="1"/>
    </xf>
    <xf numFmtId="3" fontId="13" fillId="2" borderId="49" xfId="0" applyNumberFormat="1" applyFont="1" applyFill="1" applyBorder="1" applyAlignment="1" applyProtection="1">
      <alignment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/>
    <xf numFmtId="0" fontId="4" fillId="4" borderId="0" xfId="0" applyFont="1" applyFill="1"/>
    <xf numFmtId="0" fontId="23" fillId="4" borderId="60" xfId="0" applyFont="1" applyFill="1" applyBorder="1"/>
    <xf numFmtId="166" fontId="8" fillId="0" borderId="32" xfId="0" applyNumberFormat="1" applyFont="1" applyBorder="1" applyAlignment="1" applyProtection="1">
      <alignment horizontal="center" vertical="center"/>
      <protection hidden="1"/>
    </xf>
    <xf numFmtId="0" fontId="21" fillId="4" borderId="60" xfId="0" applyFont="1" applyFill="1" applyBorder="1"/>
    <xf numFmtId="0" fontId="2" fillId="4" borderId="19" xfId="0" applyFont="1" applyFill="1" applyBorder="1"/>
    <xf numFmtId="0" fontId="11" fillId="4" borderId="0" xfId="0" applyFont="1" applyFill="1" applyAlignment="1">
      <alignment horizontal="right"/>
    </xf>
    <xf numFmtId="0" fontId="24" fillId="4" borderId="0" xfId="0" applyFont="1" applyFill="1"/>
    <xf numFmtId="0" fontId="2" fillId="4" borderId="32" xfId="0" applyFont="1" applyFill="1" applyBorder="1"/>
    <xf numFmtId="0" fontId="2" fillId="4" borderId="82" xfId="0" applyFont="1" applyFill="1" applyBorder="1"/>
    <xf numFmtId="0" fontId="23" fillId="4" borderId="81" xfId="0" applyFont="1" applyFill="1" applyBorder="1"/>
    <xf numFmtId="0" fontId="26" fillId="4" borderId="0" xfId="0" applyFont="1" applyFill="1"/>
    <xf numFmtId="0" fontId="27" fillId="4" borderId="81" xfId="0" applyFont="1" applyFill="1" applyBorder="1"/>
    <xf numFmtId="0" fontId="28" fillId="4" borderId="0" xfId="0" applyFont="1" applyFill="1"/>
    <xf numFmtId="0" fontId="27" fillId="4" borderId="0" xfId="0" applyFont="1" applyFill="1"/>
    <xf numFmtId="0" fontId="4" fillId="4" borderId="81" xfId="0" applyFont="1" applyFill="1" applyBorder="1"/>
    <xf numFmtId="0" fontId="29" fillId="4" borderId="0" xfId="0" applyFont="1" applyFill="1"/>
    <xf numFmtId="0" fontId="30" fillId="4" borderId="0" xfId="0" applyFont="1" applyFill="1" applyAlignment="1">
      <alignment horizontal="justify" vertical="center" shrinkToFit="1"/>
    </xf>
    <xf numFmtId="0" fontId="30" fillId="4" borderId="0" xfId="0" applyFont="1" applyFill="1" applyAlignment="1">
      <alignment vertical="center" shrinkToFit="1"/>
    </xf>
    <xf numFmtId="0" fontId="16" fillId="4" borderId="81" xfId="0" applyFont="1" applyFill="1" applyBorder="1" applyProtection="1">
      <protection locked="0"/>
    </xf>
    <xf numFmtId="0" fontId="30" fillId="4" borderId="0" xfId="0" applyFont="1" applyFill="1"/>
    <xf numFmtId="0" fontId="16" fillId="4" borderId="81" xfId="0" applyFont="1" applyFill="1" applyBorder="1" applyAlignment="1">
      <alignment horizontal="left"/>
    </xf>
    <xf numFmtId="0" fontId="31" fillId="4" borderId="81" xfId="0" applyFont="1" applyFill="1" applyBorder="1" applyAlignment="1">
      <alignment vertical="top"/>
    </xf>
    <xf numFmtId="0" fontId="32" fillId="4" borderId="0" xfId="0" applyFont="1" applyFill="1" applyAlignment="1">
      <alignment vertical="top"/>
    </xf>
    <xf numFmtId="0" fontId="31" fillId="4" borderId="0" xfId="0" applyFont="1" applyFill="1" applyAlignment="1">
      <alignment vertical="top"/>
    </xf>
    <xf numFmtId="0" fontId="25" fillId="4" borderId="81" xfId="0" applyFont="1" applyFill="1" applyBorder="1"/>
    <xf numFmtId="0" fontId="33" fillId="4" borderId="0" xfId="0" applyFont="1" applyFill="1"/>
    <xf numFmtId="0" fontId="16" fillId="4" borderId="0" xfId="0" applyFont="1" applyFill="1"/>
    <xf numFmtId="0" fontId="25" fillId="4" borderId="0" xfId="0" applyFont="1" applyFill="1"/>
    <xf numFmtId="0" fontId="34" fillId="4" borderId="0" xfId="0" applyFont="1" applyFill="1"/>
    <xf numFmtId="165" fontId="23" fillId="4" borderId="0" xfId="0" applyNumberFormat="1" applyFont="1" applyFill="1"/>
    <xf numFmtId="2" fontId="23" fillId="4" borderId="0" xfId="0" applyNumberFormat="1" applyFont="1" applyFill="1"/>
    <xf numFmtId="0" fontId="4" fillId="4" borderId="81" xfId="0" applyFont="1" applyFill="1" applyBorder="1" applyAlignment="1">
      <alignment wrapText="1"/>
    </xf>
    <xf numFmtId="0" fontId="23" fillId="4" borderId="81" xfId="0" applyFont="1" applyFill="1" applyBorder="1" applyAlignment="1">
      <alignment wrapText="1"/>
    </xf>
    <xf numFmtId="0" fontId="16" fillId="4" borderId="81" xfId="0" applyFont="1" applyFill="1" applyBorder="1"/>
    <xf numFmtId="0" fontId="23" fillId="4" borderId="76" xfId="0" applyFont="1" applyFill="1" applyBorder="1"/>
    <xf numFmtId="0" fontId="26" fillId="4" borderId="60" xfId="0" applyFont="1" applyFill="1" applyBorder="1"/>
    <xf numFmtId="49" fontId="35" fillId="4" borderId="0" xfId="1" applyNumberFormat="1" applyFont="1" applyFill="1"/>
    <xf numFmtId="0" fontId="36" fillId="4" borderId="0" xfId="0" applyFont="1" applyFill="1"/>
    <xf numFmtId="0" fontId="37" fillId="2" borderId="40" xfId="0" applyFont="1" applyFill="1" applyBorder="1" applyAlignment="1" applyProtection="1">
      <alignment horizontal="center" vertical="center"/>
      <protection locked="0"/>
    </xf>
    <xf numFmtId="1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1" fillId="0" borderId="82" xfId="0" applyFont="1" applyBorder="1" applyAlignment="1">
      <alignment horizontal="center" vertical="top"/>
    </xf>
    <xf numFmtId="0" fontId="1" fillId="0" borderId="68" xfId="0" applyFont="1" applyBorder="1" applyAlignment="1">
      <alignment horizontal="center" vertical="top"/>
    </xf>
    <xf numFmtId="0" fontId="1" fillId="0" borderId="69" xfId="0" applyFont="1" applyBorder="1" applyAlignment="1">
      <alignment horizontal="center" vertical="top"/>
    </xf>
    <xf numFmtId="0" fontId="1" fillId="0" borderId="89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0" fontId="2" fillId="4" borderId="73" xfId="0" applyFont="1" applyFill="1" applyBorder="1" applyAlignment="1">
      <alignment horizontal="center"/>
    </xf>
    <xf numFmtId="0" fontId="2" fillId="4" borderId="74" xfId="0" applyFont="1" applyFill="1" applyBorder="1" applyAlignment="1">
      <alignment horizontal="center"/>
    </xf>
    <xf numFmtId="0" fontId="2" fillId="4" borderId="81" xfId="0" applyFont="1" applyFill="1" applyBorder="1" applyAlignment="1">
      <alignment horizontal="center"/>
    </xf>
    <xf numFmtId="0" fontId="6" fillId="0" borderId="73" xfId="0" applyFont="1" applyBorder="1" applyAlignment="1">
      <alignment horizontal="left"/>
    </xf>
    <xf numFmtId="0" fontId="6" fillId="0" borderId="74" xfId="0" applyFont="1" applyBorder="1" applyAlignment="1">
      <alignment horizontal="left"/>
    </xf>
    <xf numFmtId="0" fontId="6" fillId="0" borderId="68" xfId="0" applyFont="1" applyBorder="1" applyAlignment="1">
      <alignment horizontal="left"/>
    </xf>
    <xf numFmtId="0" fontId="6" fillId="0" borderId="69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2" xfId="0" applyFont="1" applyBorder="1" applyAlignment="1">
      <alignment horizontal="left"/>
    </xf>
    <xf numFmtId="0" fontId="19" fillId="0" borderId="73" xfId="0" applyFont="1" applyBorder="1" applyAlignment="1">
      <alignment horizontal="left"/>
    </xf>
    <xf numFmtId="0" fontId="19" fillId="0" borderId="74" xfId="0" applyFont="1" applyBorder="1" applyAlignment="1">
      <alignment horizontal="left"/>
    </xf>
    <xf numFmtId="0" fontId="19" fillId="0" borderId="9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5" fillId="0" borderId="73" xfId="0" applyFont="1" applyBorder="1" applyAlignment="1">
      <alignment horizontal="left"/>
    </xf>
    <xf numFmtId="0" fontId="5" fillId="0" borderId="74" xfId="0" applyFont="1" applyBorder="1" applyAlignment="1">
      <alignment horizontal="left"/>
    </xf>
    <xf numFmtId="0" fontId="5" fillId="0" borderId="81" xfId="0" applyFont="1" applyBorder="1" applyAlignment="1">
      <alignment horizontal="left"/>
    </xf>
    <xf numFmtId="0" fontId="5" fillId="0" borderId="80" xfId="0" applyFont="1" applyBorder="1" applyAlignment="1">
      <alignment horizontal="right"/>
    </xf>
    <xf numFmtId="0" fontId="5" fillId="0" borderId="74" xfId="0" applyFont="1" applyBorder="1" applyAlignment="1">
      <alignment horizontal="right"/>
    </xf>
    <xf numFmtId="0" fontId="5" fillId="0" borderId="75" xfId="0" applyFont="1" applyBorder="1" applyAlignment="1">
      <alignment horizontal="right"/>
    </xf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6" fillId="0" borderId="106" xfId="0" applyFont="1" applyBorder="1" applyAlignment="1">
      <alignment horizontal="right"/>
    </xf>
    <xf numFmtId="0" fontId="6" fillId="0" borderId="108" xfId="0" applyFont="1" applyBorder="1" applyAlignment="1">
      <alignment horizontal="right"/>
    </xf>
    <xf numFmtId="0" fontId="19" fillId="3" borderId="103" xfId="0" applyFont="1" applyFill="1" applyBorder="1" applyAlignment="1">
      <alignment horizontal="right"/>
    </xf>
    <xf numFmtId="0" fontId="19" fillId="3" borderId="104" xfId="0" applyFont="1" applyFill="1" applyBorder="1" applyAlignment="1">
      <alignment horizontal="right"/>
    </xf>
    <xf numFmtId="0" fontId="19" fillId="3" borderId="105" xfId="0" applyFont="1" applyFill="1" applyBorder="1" applyAlignment="1">
      <alignment horizontal="right"/>
    </xf>
    <xf numFmtId="0" fontId="25" fillId="4" borderId="31" xfId="0" applyFont="1" applyFill="1" applyBorder="1" applyAlignment="1">
      <alignment horizontal="left"/>
    </xf>
    <xf numFmtId="0" fontId="25" fillId="4" borderId="0" xfId="0" applyFont="1" applyFill="1" applyAlignment="1">
      <alignment horizontal="left"/>
    </xf>
    <xf numFmtId="0" fontId="2" fillId="4" borderId="6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2" fillId="4" borderId="6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1" fillId="4" borderId="73" xfId="0" applyFont="1" applyFill="1" applyBorder="1" applyAlignment="1">
      <alignment horizontal="left"/>
    </xf>
    <xf numFmtId="0" fontId="11" fillId="4" borderId="81" xfId="0" applyFont="1" applyFill="1" applyBorder="1" applyAlignment="1">
      <alignment horizontal="left"/>
    </xf>
    <xf numFmtId="0" fontId="2" fillId="4" borderId="73" xfId="0" applyFont="1" applyFill="1" applyBorder="1" applyAlignment="1">
      <alignment horizontal="left"/>
    </xf>
    <xf numFmtId="0" fontId="2" fillId="4" borderId="74" xfId="0" applyFont="1" applyFill="1" applyBorder="1" applyAlignment="1">
      <alignment horizontal="left"/>
    </xf>
    <xf numFmtId="0" fontId="2" fillId="4" borderId="81" xfId="0" applyFont="1" applyFill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2" xfId="0" applyFont="1" applyBorder="1" applyAlignment="1">
      <alignment horizontal="center"/>
    </xf>
    <xf numFmtId="14" fontId="4" fillId="5" borderId="93" xfId="0" applyNumberFormat="1" applyFont="1" applyFill="1" applyBorder="1" applyAlignment="1" applyProtection="1">
      <alignment horizontal="left"/>
      <protection locked="0"/>
    </xf>
    <xf numFmtId="14" fontId="4" fillId="5" borderId="94" xfId="0" applyNumberFormat="1" applyFont="1" applyFill="1" applyBorder="1" applyAlignment="1" applyProtection="1">
      <alignment horizontal="left"/>
      <protection locked="0"/>
    </xf>
    <xf numFmtId="14" fontId="4" fillId="5" borderId="95" xfId="0" applyNumberFormat="1" applyFont="1" applyFill="1" applyBorder="1" applyAlignment="1" applyProtection="1">
      <alignment horizontal="left"/>
      <protection locked="0"/>
    </xf>
    <xf numFmtId="0" fontId="15" fillId="0" borderId="67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76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14" fontId="21" fillId="4" borderId="88" xfId="0" applyNumberFormat="1" applyFont="1" applyFill="1" applyBorder="1" applyAlignment="1" applyProtection="1">
      <alignment horizontal="left"/>
      <protection locked="0"/>
    </xf>
    <xf numFmtId="14" fontId="21" fillId="4" borderId="92" xfId="0" applyNumberFormat="1" applyFont="1" applyFill="1" applyBorder="1" applyAlignment="1" applyProtection="1">
      <alignment horizontal="left"/>
      <protection locked="0"/>
    </xf>
    <xf numFmtId="14" fontId="21" fillId="4" borderId="14" xfId="0" applyNumberFormat="1" applyFont="1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22" fillId="4" borderId="25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1" fillId="0" borderId="97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6" fillId="0" borderId="2" xfId="0" applyNumberFormat="1" applyFont="1" applyBorder="1" applyAlignment="1">
      <alignment horizontal="right"/>
    </xf>
    <xf numFmtId="0" fontId="1" fillId="0" borderId="3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5" fillId="0" borderId="67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5" fillId="0" borderId="76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5" fillId="0" borderId="69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6" fillId="0" borderId="6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" fillId="0" borderId="6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7" fillId="0" borderId="24" xfId="0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8" fillId="0" borderId="5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46" xfId="0" applyFont="1" applyBorder="1" applyAlignment="1">
      <alignment horizontal="left" vertical="top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37" fillId="2" borderId="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  <protection locked="0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80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8" fillId="0" borderId="80" xfId="0" applyFont="1" applyBorder="1" applyAlignment="1">
      <alignment horizontal="right"/>
    </xf>
    <xf numFmtId="0" fontId="8" fillId="0" borderId="81" xfId="0" applyFont="1" applyBorder="1" applyAlignment="1">
      <alignment horizontal="right"/>
    </xf>
    <xf numFmtId="0" fontId="7" fillId="0" borderId="80" xfId="0" applyFont="1" applyBorder="1" applyAlignment="1">
      <alignment horizontal="right"/>
    </xf>
    <xf numFmtId="0" fontId="7" fillId="0" borderId="81" xfId="0" applyFont="1" applyBorder="1" applyAlignment="1">
      <alignment horizontal="right"/>
    </xf>
    <xf numFmtId="1" fontId="1" fillId="0" borderId="96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5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5" fillId="0" borderId="8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6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5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98" xfId="0" applyFont="1" applyBorder="1" applyAlignment="1">
      <alignment horizontal="left"/>
    </xf>
    <xf numFmtId="0" fontId="5" fillId="0" borderId="8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4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0" fillId="0" borderId="73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18" fillId="0" borderId="71" xfId="0" applyFont="1" applyBorder="1" applyAlignment="1">
      <alignment horizontal="right"/>
    </xf>
    <xf numFmtId="0" fontId="18" fillId="0" borderId="53" xfId="0" applyFont="1" applyBorder="1" applyAlignment="1">
      <alignment horizontal="right"/>
    </xf>
    <xf numFmtId="0" fontId="18" fillId="0" borderId="54" xfId="0" applyFont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7" fillId="2" borderId="109" xfId="0" applyFont="1" applyFill="1" applyBorder="1" applyAlignment="1" applyProtection="1">
      <alignment horizontal="left"/>
      <protection locked="0"/>
    </xf>
    <xf numFmtId="0" fontId="7" fillId="2" borderId="110" xfId="0" applyFont="1" applyFill="1" applyBorder="1" applyAlignment="1" applyProtection="1">
      <alignment horizontal="left"/>
      <protection locked="0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13" fillId="2" borderId="40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14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4" fontId="22" fillId="4" borderId="11" xfId="0" applyNumberFormat="1" applyFont="1" applyFill="1" applyBorder="1" applyAlignment="1" applyProtection="1">
      <alignment horizontal="center" vertical="center" wrapText="1"/>
      <protection hidden="1"/>
    </xf>
    <xf numFmtId="14" fontId="22" fillId="4" borderId="12" xfId="0" applyNumberFormat="1" applyFont="1" applyFill="1" applyBorder="1" applyAlignment="1" applyProtection="1">
      <alignment horizontal="center" vertical="center" wrapText="1"/>
      <protection hidden="1"/>
    </xf>
    <xf numFmtId="14" fontId="22" fillId="4" borderId="13" xfId="0" applyNumberFormat="1" applyFont="1" applyFill="1" applyBorder="1" applyAlignment="1" applyProtection="1">
      <alignment horizontal="center" vertical="center" wrapText="1"/>
      <protection hidden="1"/>
    </xf>
    <xf numFmtId="14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left" vertical="center"/>
    </xf>
    <xf numFmtId="0" fontId="9" fillId="0" borderId="36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8" fillId="4" borderId="4" xfId="0" applyFont="1" applyFill="1" applyBorder="1" applyAlignment="1">
      <alignment horizontal="left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37" xfId="0" applyFont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colors>
    <mruColors>
      <color rgb="FF9E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</xdr:row>
          <xdr:rowOff>19050</xdr:rowOff>
        </xdr:from>
        <xdr:to>
          <xdr:col>3</xdr:col>
          <xdr:colOff>0</xdr:colOff>
          <xdr:row>3</xdr:row>
          <xdr:rowOff>600075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43</xdr:row>
          <xdr:rowOff>114300</xdr:rowOff>
        </xdr:from>
        <xdr:to>
          <xdr:col>3</xdr:col>
          <xdr:colOff>114300</xdr:colOff>
          <xdr:row>47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DM152"/>
  <sheetViews>
    <sheetView tabSelected="1" showWhiteSpace="0" topLeftCell="A67" zoomScale="150" zoomScaleNormal="150" zoomScaleSheetLayoutView="80" workbookViewId="0">
      <selection activeCell="N85" sqref="N85"/>
    </sheetView>
  </sheetViews>
  <sheetFormatPr defaultColWidth="9.140625" defaultRowHeight="15" x14ac:dyDescent="0.25"/>
  <cols>
    <col min="1" max="1" width="8.85546875" style="1" customWidth="1"/>
    <col min="2" max="2" width="7.85546875" style="1" customWidth="1"/>
    <col min="3" max="3" width="0.85546875" style="1" customWidth="1"/>
    <col min="4" max="4" width="8" style="1" customWidth="1"/>
    <col min="5" max="5" width="11.7109375" style="1" customWidth="1"/>
    <col min="6" max="6" width="0.85546875" style="1" customWidth="1"/>
    <col min="7" max="7" width="4" style="1" customWidth="1"/>
    <col min="8" max="8" width="2.85546875" style="1" customWidth="1"/>
    <col min="9" max="9" width="6.7109375" style="1" customWidth="1"/>
    <col min="10" max="10" width="10.85546875" style="1" customWidth="1"/>
    <col min="11" max="11" width="0.85546875" style="1" customWidth="1"/>
    <col min="12" max="12" width="9.42578125" style="1" customWidth="1"/>
    <col min="13" max="13" width="14.28515625" style="1" customWidth="1"/>
    <col min="14" max="14" width="164.7109375" style="67" customWidth="1"/>
    <col min="15" max="15" width="27.42578125" style="76" customWidth="1"/>
    <col min="16" max="17" width="13" style="65" bestFit="1" customWidth="1"/>
    <col min="18" max="18" width="9.140625" style="65"/>
    <col min="19" max="19" width="11.28515625" style="65" bestFit="1" customWidth="1"/>
    <col min="20" max="26" width="9.140625" style="65"/>
    <col min="27" max="27" width="37.5703125" style="65" customWidth="1"/>
    <col min="28" max="28" width="9.140625" style="65"/>
    <col min="29" max="29" width="39.42578125" style="65" customWidth="1"/>
    <col min="30" max="34" width="9.140625" style="65"/>
    <col min="35" max="35" width="7.7109375" style="65" customWidth="1"/>
    <col min="36" max="36" width="17.42578125" style="65" customWidth="1"/>
    <col min="37" max="37" width="6" style="65" customWidth="1"/>
    <col min="38" max="62" width="9.140625" style="65"/>
    <col min="63" max="115" width="9.140625" style="52"/>
    <col min="116" max="117" width="9.140625" style="53"/>
    <col min="118" max="16384" width="9.140625" style="1"/>
  </cols>
  <sheetData>
    <row r="1" spans="1:37" ht="2.2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75"/>
      <c r="AI1" s="102"/>
    </row>
    <row r="2" spans="1:37" ht="30.75" customHeight="1" x14ac:dyDescent="0.45">
      <c r="A2" s="283" t="s">
        <v>96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N2" s="77"/>
      <c r="O2" s="78"/>
      <c r="P2" s="79"/>
      <c r="Q2" s="79"/>
      <c r="R2" s="79"/>
      <c r="AK2" s="102"/>
    </row>
    <row r="3" spans="1:37" x14ac:dyDescent="0.25">
      <c r="A3" s="288" t="s">
        <v>86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90"/>
      <c r="N3" s="80"/>
      <c r="O3" s="81"/>
      <c r="P3" s="66"/>
      <c r="AK3" s="102"/>
    </row>
    <row r="4" spans="1:37" ht="48" customHeight="1" x14ac:dyDescent="0.25">
      <c r="A4" s="16"/>
      <c r="B4" s="32"/>
      <c r="D4" s="110"/>
      <c r="E4" s="110"/>
      <c r="F4" s="110"/>
      <c r="G4" s="110"/>
      <c r="H4" s="110"/>
      <c r="I4" s="110"/>
      <c r="J4" s="110"/>
      <c r="K4" s="110"/>
      <c r="L4" s="110"/>
      <c r="M4" s="167"/>
      <c r="N4" s="75"/>
      <c r="AK4" s="102"/>
    </row>
    <row r="5" spans="1:37" ht="13.5" customHeight="1" x14ac:dyDescent="0.25">
      <c r="A5" s="239" t="s">
        <v>0</v>
      </c>
      <c r="B5" s="240"/>
      <c r="C5" s="240"/>
      <c r="D5" s="241"/>
      <c r="E5" s="241"/>
      <c r="F5" s="241"/>
      <c r="G5" s="241"/>
      <c r="H5" s="240"/>
      <c r="I5" s="241" t="s">
        <v>1</v>
      </c>
      <c r="J5" s="241"/>
      <c r="K5" s="241"/>
      <c r="L5" s="241"/>
      <c r="M5" s="242"/>
      <c r="N5" s="75"/>
      <c r="AA5" s="82" t="s">
        <v>49</v>
      </c>
      <c r="AC5" s="83"/>
      <c r="AE5" s="85" t="s">
        <v>87</v>
      </c>
      <c r="AH5" s="103" t="s">
        <v>61</v>
      </c>
      <c r="AJ5" s="85" t="s">
        <v>65</v>
      </c>
      <c r="AK5" s="85">
        <v>211</v>
      </c>
    </row>
    <row r="6" spans="1:37" ht="12.95" customHeight="1" x14ac:dyDescent="0.25">
      <c r="A6" s="218" t="s">
        <v>2</v>
      </c>
      <c r="B6" s="219"/>
      <c r="C6" s="11" t="s">
        <v>3</v>
      </c>
      <c r="D6" s="238"/>
      <c r="E6" s="238"/>
      <c r="F6" s="238"/>
      <c r="G6" s="238"/>
      <c r="H6" s="110"/>
      <c r="I6" s="219" t="s">
        <v>2</v>
      </c>
      <c r="J6" s="219"/>
      <c r="K6" s="11" t="s">
        <v>3</v>
      </c>
      <c r="L6" s="286"/>
      <c r="M6" s="287"/>
      <c r="N6" s="84"/>
      <c r="AA6" s="82" t="s">
        <v>95</v>
      </c>
      <c r="AC6" s="83"/>
      <c r="AE6" s="85" t="s">
        <v>60</v>
      </c>
      <c r="AH6" s="103" t="s">
        <v>62</v>
      </c>
      <c r="AJ6" s="85" t="s">
        <v>66</v>
      </c>
      <c r="AK6" s="85">
        <v>215</v>
      </c>
    </row>
    <row r="7" spans="1:37" ht="12.95" customHeight="1" x14ac:dyDescent="0.25">
      <c r="A7" s="218" t="s">
        <v>4</v>
      </c>
      <c r="B7" s="219"/>
      <c r="C7" s="11" t="s">
        <v>3</v>
      </c>
      <c r="D7" s="238"/>
      <c r="E7" s="238"/>
      <c r="F7" s="238"/>
      <c r="G7" s="238"/>
      <c r="H7" s="110"/>
      <c r="I7" s="219" t="s">
        <v>4</v>
      </c>
      <c r="J7" s="219"/>
      <c r="K7" s="11" t="s">
        <v>3</v>
      </c>
      <c r="L7" s="286"/>
      <c r="M7" s="287"/>
      <c r="N7" s="84"/>
      <c r="AA7" s="83" t="s">
        <v>50</v>
      </c>
      <c r="AC7" s="83"/>
      <c r="AE7" s="85" t="s">
        <v>98</v>
      </c>
      <c r="AH7" s="103" t="s">
        <v>63</v>
      </c>
      <c r="AJ7" s="85" t="s">
        <v>67</v>
      </c>
      <c r="AK7" s="85">
        <v>217</v>
      </c>
    </row>
    <row r="8" spans="1:37" ht="12.95" customHeight="1" x14ac:dyDescent="0.25">
      <c r="A8" s="17" t="s">
        <v>5</v>
      </c>
      <c r="B8" s="10"/>
      <c r="C8" s="11" t="s">
        <v>3</v>
      </c>
      <c r="D8" s="238"/>
      <c r="E8" s="238"/>
      <c r="F8" s="238"/>
      <c r="G8" s="238"/>
      <c r="H8" s="110"/>
      <c r="I8" s="219" t="s">
        <v>5</v>
      </c>
      <c r="J8" s="219"/>
      <c r="K8" s="11" t="s">
        <v>3</v>
      </c>
      <c r="L8" s="286"/>
      <c r="M8" s="287"/>
      <c r="N8" s="84"/>
      <c r="AA8" s="85" t="s">
        <v>51</v>
      </c>
      <c r="AC8" s="83"/>
      <c r="AH8" s="103" t="s">
        <v>64</v>
      </c>
      <c r="AJ8" s="85" t="s">
        <v>68</v>
      </c>
      <c r="AK8" s="85">
        <v>219</v>
      </c>
    </row>
    <row r="9" spans="1:37" ht="12.95" customHeight="1" x14ac:dyDescent="0.25">
      <c r="A9" s="17" t="s">
        <v>6</v>
      </c>
      <c r="B9" s="10"/>
      <c r="C9" s="11" t="s">
        <v>3</v>
      </c>
      <c r="D9" s="238"/>
      <c r="E9" s="238"/>
      <c r="F9" s="238"/>
      <c r="G9" s="238"/>
      <c r="H9" s="110"/>
      <c r="I9" s="219" t="s">
        <v>6</v>
      </c>
      <c r="J9" s="219"/>
      <c r="K9" s="11" t="s">
        <v>3</v>
      </c>
      <c r="L9" s="286"/>
      <c r="M9" s="287"/>
      <c r="N9" s="84"/>
      <c r="AA9" s="82" t="s">
        <v>47</v>
      </c>
      <c r="AC9" s="83"/>
      <c r="AJ9" s="85" t="s">
        <v>69</v>
      </c>
      <c r="AK9" s="85">
        <v>221</v>
      </c>
    </row>
    <row r="10" spans="1:37" ht="12.95" customHeight="1" x14ac:dyDescent="0.25">
      <c r="A10" s="18" t="s">
        <v>8</v>
      </c>
      <c r="B10" s="10"/>
      <c r="C10" s="12" t="s">
        <v>3</v>
      </c>
      <c r="D10" s="308"/>
      <c r="E10" s="308"/>
      <c r="F10" s="308"/>
      <c r="G10" s="308"/>
      <c r="H10" s="173"/>
      <c r="I10" s="315" t="s">
        <v>7</v>
      </c>
      <c r="J10" s="315"/>
      <c r="K10" s="12" t="s">
        <v>3</v>
      </c>
      <c r="L10" s="6"/>
      <c r="M10" s="19"/>
      <c r="N10" s="86"/>
      <c r="AA10" s="85" t="s">
        <v>52</v>
      </c>
      <c r="AC10" s="83"/>
      <c r="AH10" s="85" t="s">
        <v>79</v>
      </c>
      <c r="AI10" s="102"/>
      <c r="AJ10" s="85" t="s">
        <v>70</v>
      </c>
      <c r="AK10" s="85">
        <v>222</v>
      </c>
    </row>
    <row r="11" spans="1:37" ht="12.95" customHeight="1" x14ac:dyDescent="0.25">
      <c r="A11" s="17" t="s">
        <v>9</v>
      </c>
      <c r="B11" s="10"/>
      <c r="C11" s="11" t="s">
        <v>3</v>
      </c>
      <c r="D11" s="313" t="s">
        <v>79</v>
      </c>
      <c r="E11" s="313"/>
      <c r="F11" s="313"/>
      <c r="G11" s="313"/>
      <c r="H11" s="316"/>
      <c r="I11" s="316"/>
      <c r="J11" s="316"/>
      <c r="K11" s="316"/>
      <c r="L11" s="316"/>
      <c r="M11" s="317"/>
      <c r="N11" s="75"/>
      <c r="AA11" s="85" t="s">
        <v>53</v>
      </c>
      <c r="AC11" s="82"/>
      <c r="AI11" s="102"/>
      <c r="AJ11" s="85" t="s">
        <v>71</v>
      </c>
      <c r="AK11" s="85">
        <v>224</v>
      </c>
    </row>
    <row r="12" spans="1:37" ht="12.95" customHeight="1" x14ac:dyDescent="0.25">
      <c r="A12" s="17" t="s">
        <v>10</v>
      </c>
      <c r="B12" s="10"/>
      <c r="C12" s="11" t="s">
        <v>3</v>
      </c>
      <c r="D12" s="238"/>
      <c r="E12" s="238"/>
      <c r="F12" s="238"/>
      <c r="G12" s="238"/>
      <c r="H12" s="316"/>
      <c r="I12" s="316"/>
      <c r="J12" s="316"/>
      <c r="K12" s="316"/>
      <c r="L12" s="316"/>
      <c r="M12" s="317"/>
      <c r="N12" s="75"/>
      <c r="AA12" s="85" t="s">
        <v>54</v>
      </c>
      <c r="AC12" s="83"/>
      <c r="AI12" s="102"/>
      <c r="AJ12" s="85" t="s">
        <v>72</v>
      </c>
      <c r="AK12" s="85">
        <v>225</v>
      </c>
    </row>
    <row r="13" spans="1:37" ht="12.95" customHeight="1" x14ac:dyDescent="0.25">
      <c r="A13" s="18" t="s">
        <v>89</v>
      </c>
      <c r="C13" s="12" t="s">
        <v>3</v>
      </c>
      <c r="D13" s="314"/>
      <c r="E13" s="314"/>
      <c r="F13" s="314"/>
      <c r="G13" s="314"/>
      <c r="H13" s="316"/>
      <c r="I13" s="316"/>
      <c r="J13" s="316"/>
      <c r="K13" s="316"/>
      <c r="L13" s="316"/>
      <c r="M13" s="317"/>
      <c r="N13" s="75"/>
      <c r="AA13" s="85" t="s">
        <v>55</v>
      </c>
      <c r="AC13" s="83"/>
      <c r="AI13" s="102"/>
      <c r="AJ13" s="85" t="s">
        <v>73</v>
      </c>
      <c r="AK13" s="85">
        <v>227</v>
      </c>
    </row>
    <row r="14" spans="1:37" ht="15" customHeight="1" x14ac:dyDescent="0.25">
      <c r="A14" s="172"/>
      <c r="B14" s="173"/>
      <c r="C14" s="173"/>
      <c r="D14" s="173"/>
      <c r="E14" s="173"/>
      <c r="F14" s="173"/>
      <c r="G14" s="173"/>
      <c r="H14" s="318"/>
      <c r="I14" s="319"/>
      <c r="J14" s="319"/>
      <c r="K14" s="319"/>
      <c r="L14" s="319"/>
      <c r="M14" s="320"/>
      <c r="N14" s="75"/>
      <c r="AA14" s="82" t="s">
        <v>46</v>
      </c>
      <c r="AC14" s="83"/>
      <c r="AI14" s="102"/>
      <c r="AJ14" s="85" t="s">
        <v>74</v>
      </c>
      <c r="AK14" s="85">
        <v>228</v>
      </c>
    </row>
    <row r="15" spans="1:37" x14ac:dyDescent="0.25">
      <c r="A15" s="321" t="s">
        <v>88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3"/>
      <c r="N15" s="75"/>
      <c r="AA15" s="85" t="s">
        <v>56</v>
      </c>
      <c r="AC15" s="83"/>
      <c r="AJ15" s="85" t="s">
        <v>75</v>
      </c>
      <c r="AK15" s="85">
        <v>234</v>
      </c>
    </row>
    <row r="16" spans="1:37" ht="11.25" customHeight="1" x14ac:dyDescent="0.2">
      <c r="A16" s="310" t="s">
        <v>90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2"/>
      <c r="N16" s="87"/>
      <c r="O16" s="88"/>
      <c r="P16" s="89"/>
      <c r="AA16" s="85" t="s">
        <v>57</v>
      </c>
      <c r="AJ16" s="85" t="s">
        <v>76</v>
      </c>
      <c r="AK16" s="85">
        <v>235</v>
      </c>
    </row>
    <row r="17" spans="1:37" ht="25.5" customHeight="1" x14ac:dyDescent="0.2">
      <c r="A17" s="20" t="s">
        <v>11</v>
      </c>
      <c r="B17" s="309" t="s">
        <v>12</v>
      </c>
      <c r="C17" s="309"/>
      <c r="D17" s="309"/>
      <c r="E17" s="309"/>
      <c r="F17" s="309"/>
      <c r="G17" s="309"/>
      <c r="H17" s="309"/>
      <c r="I17" s="7" t="s">
        <v>13</v>
      </c>
      <c r="J17" s="237" t="s">
        <v>15</v>
      </c>
      <c r="K17" s="237"/>
      <c r="L17" s="8" t="s">
        <v>14</v>
      </c>
      <c r="M17" s="21" t="s">
        <v>23</v>
      </c>
      <c r="N17" s="90"/>
      <c r="O17" s="91"/>
      <c r="P17" s="92"/>
      <c r="Q17" s="92"/>
      <c r="R17" s="92"/>
      <c r="S17" s="92"/>
      <c r="T17" s="92"/>
      <c r="AA17" s="82" t="s">
        <v>93</v>
      </c>
      <c r="AC17" s="83"/>
      <c r="AJ17" s="85" t="s">
        <v>77</v>
      </c>
      <c r="AK17" s="85">
        <v>239</v>
      </c>
    </row>
    <row r="18" spans="1:37" ht="23.1" customHeight="1" x14ac:dyDescent="0.25">
      <c r="A18" s="22"/>
      <c r="B18" s="235"/>
      <c r="C18" s="235"/>
      <c r="D18" s="235"/>
      <c r="E18" s="235"/>
      <c r="F18" s="235"/>
      <c r="G18" s="235"/>
      <c r="H18" s="235"/>
      <c r="I18" s="5"/>
      <c r="J18" s="233"/>
      <c r="K18" s="233"/>
      <c r="L18" s="58"/>
      <c r="M18" s="59" t="str">
        <f>IF(ISERR(O18),"-",O18)</f>
        <v>-</v>
      </c>
      <c r="N18" s="75"/>
      <c r="O18" s="76" t="e">
        <f>IF(T18="N",IF(S18="Q1",25000,IF(S18="Q2",20000,IF(S18="D1",30000,0))),0)/I18/J18</f>
        <v>#DIV/0!</v>
      </c>
      <c r="P18" s="93"/>
      <c r="Q18" s="93"/>
      <c r="S18" s="65" t="str">
        <f>MID(L18,11,2)</f>
        <v/>
      </c>
      <c r="T18" s="65" t="str">
        <f>IF(OR(ISBLANK(A18),ISBLANK(B18),ISBLANK(I18),ISBLANK(J18)),"P","N")</f>
        <v>P</v>
      </c>
      <c r="AA18" s="82" t="s">
        <v>48</v>
      </c>
      <c r="AJ18" s="85" t="s">
        <v>78</v>
      </c>
      <c r="AK18" s="85">
        <v>271</v>
      </c>
    </row>
    <row r="19" spans="1:37" ht="23.1" customHeight="1" x14ac:dyDescent="0.25">
      <c r="A19" s="22"/>
      <c r="B19" s="235"/>
      <c r="C19" s="235"/>
      <c r="D19" s="235"/>
      <c r="E19" s="235"/>
      <c r="F19" s="235"/>
      <c r="G19" s="235"/>
      <c r="H19" s="235"/>
      <c r="I19" s="5"/>
      <c r="J19" s="233"/>
      <c r="K19" s="233"/>
      <c r="L19" s="58"/>
      <c r="M19" s="59" t="str">
        <f t="shared" ref="M19:M20" si="0">IF(ISERR(O19),"-",O19)</f>
        <v>-</v>
      </c>
      <c r="N19" s="75"/>
      <c r="O19" s="76" t="e">
        <f>IF(T19="N",IF(S19="Q1",25000,IF(S19="Q2",20000,IF(S19="D1",30000,0))),0)/I19/J19</f>
        <v>#DIV/0!</v>
      </c>
      <c r="P19" s="93"/>
      <c r="Q19" s="93"/>
      <c r="S19" s="65" t="str">
        <f>MID(L19,11,2)</f>
        <v/>
      </c>
      <c r="T19" s="65" t="str">
        <f>IF(OR(ISBLANK(A19),ISBLANK(B19),ISBLANK(I19),ISBLANK(J19)),"P","N")</f>
        <v>P</v>
      </c>
      <c r="AA19" s="85" t="s">
        <v>58</v>
      </c>
    </row>
    <row r="20" spans="1:37" ht="23.1" customHeight="1" x14ac:dyDescent="0.25">
      <c r="A20" s="104"/>
      <c r="B20" s="236"/>
      <c r="C20" s="236"/>
      <c r="D20" s="236"/>
      <c r="E20" s="236"/>
      <c r="F20" s="236"/>
      <c r="G20" s="236"/>
      <c r="H20" s="236"/>
      <c r="I20" s="105"/>
      <c r="J20" s="234"/>
      <c r="K20" s="234"/>
      <c r="L20" s="58"/>
      <c r="M20" s="59" t="str">
        <f t="shared" si="0"/>
        <v>-</v>
      </c>
      <c r="N20" s="75"/>
      <c r="O20" s="76" t="e">
        <f>IF(T20="N",IF(S20="Q1",25000,IF(S20="Q2",20000,IF(S20="D1",30000,0))),0)/I20/J20</f>
        <v>#DIV/0!</v>
      </c>
      <c r="P20" s="94"/>
      <c r="Q20" s="93"/>
      <c r="S20" s="65" t="str">
        <f>MID(L20,11,2)</f>
        <v/>
      </c>
      <c r="T20" s="65" t="str">
        <f>IF(OR(ISBLANK(A20),ISBLANK(B20),ISBLANK(I20),ISBLANK(J20)),"P","N")</f>
        <v>P</v>
      </c>
      <c r="AA20" s="82" t="s">
        <v>94</v>
      </c>
    </row>
    <row r="21" spans="1:37" ht="23.1" customHeight="1" x14ac:dyDescent="0.25">
      <c r="A21" s="22"/>
      <c r="B21" s="235"/>
      <c r="C21" s="235"/>
      <c r="D21" s="235"/>
      <c r="E21" s="235"/>
      <c r="F21" s="235"/>
      <c r="G21" s="235"/>
      <c r="H21" s="235"/>
      <c r="I21" s="5"/>
      <c r="J21" s="233"/>
      <c r="K21" s="233"/>
      <c r="L21" s="58"/>
      <c r="M21" s="59" t="str">
        <f>IF(ISERR(O21),"-",O21)</f>
        <v>-</v>
      </c>
      <c r="N21" s="75"/>
      <c r="O21" s="76" t="e">
        <f>IF(T21="N",IF(S21="Q1",25000,IF(S21="Q2",20000,IF(S21="D1",30000,0))),0)/I21/J21</f>
        <v>#DIV/0!</v>
      </c>
      <c r="P21" s="93"/>
      <c r="Q21" s="93"/>
      <c r="S21" s="65" t="str">
        <f>MID(L21,11,2)</f>
        <v/>
      </c>
      <c r="T21" s="65" t="str">
        <f>IF(OR(ISBLANK(A21),ISBLANK(B21),ISBLANK(I21),ISBLANK(J21)),"P","N")</f>
        <v>P</v>
      </c>
    </row>
    <row r="22" spans="1:37" ht="23.1" customHeight="1" thickBot="1" x14ac:dyDescent="0.3">
      <c r="A22" s="23"/>
      <c r="B22" s="308"/>
      <c r="C22" s="308"/>
      <c r="D22" s="308"/>
      <c r="E22" s="308"/>
      <c r="F22" s="308"/>
      <c r="G22" s="308"/>
      <c r="H22" s="308"/>
      <c r="I22" s="5"/>
      <c r="J22" s="233"/>
      <c r="K22" s="233"/>
      <c r="L22" s="58"/>
      <c r="M22" s="59" t="str">
        <f>IF(ISERR(O22),"-",O22)</f>
        <v>-</v>
      </c>
      <c r="N22" s="75"/>
      <c r="O22" s="76" t="e">
        <f>IF(T22="N",IF(S22="Q1",20000,IF(S22="Q2",15000,IF(S22="Q3",5000,0))),0)/I22/J22</f>
        <v>#DIV/0!</v>
      </c>
      <c r="P22" s="93"/>
      <c r="Q22" s="93"/>
      <c r="S22" s="65" t="str">
        <f>MID(L22,11,2)</f>
        <v/>
      </c>
      <c r="T22" s="65" t="str">
        <f>IF(OR(ISBLANK(A22),ISBLANK(B22),ISBLANK(I22),ISBLANK(J22)),"P","N")</f>
        <v>P</v>
      </c>
    </row>
    <row r="23" spans="1:37" ht="15.75" customHeight="1" thickBot="1" x14ac:dyDescent="0.3">
      <c r="A23" s="216"/>
      <c r="B23" s="217"/>
      <c r="C23" s="217"/>
      <c r="D23" s="220" t="s">
        <v>16</v>
      </c>
      <c r="E23" s="221"/>
      <c r="F23" s="221"/>
      <c r="G23" s="221"/>
      <c r="H23" s="221"/>
      <c r="I23" s="221"/>
      <c r="J23" s="221"/>
      <c r="K23" s="221"/>
      <c r="L23" s="222"/>
      <c r="M23" s="24">
        <f>SUM(M18:M22)</f>
        <v>0</v>
      </c>
      <c r="N23" s="75"/>
      <c r="P23" s="93"/>
      <c r="Q23" s="93"/>
    </row>
    <row r="24" spans="1:37" ht="9.9499999999999993" customHeight="1" x14ac:dyDescent="0.25">
      <c r="A24" s="172"/>
      <c r="B24" s="173"/>
      <c r="C24" s="173"/>
      <c r="D24" s="227">
        <v>5000</v>
      </c>
      <c r="E24" s="228"/>
      <c r="F24" s="228"/>
      <c r="G24" s="228"/>
      <c r="H24" s="228"/>
      <c r="I24" s="228"/>
      <c r="J24" s="228"/>
      <c r="K24" s="228"/>
      <c r="L24" s="228"/>
      <c r="M24" s="229"/>
      <c r="N24" s="75"/>
    </row>
    <row r="25" spans="1:37" x14ac:dyDescent="0.25">
      <c r="A25" s="25" t="s">
        <v>44</v>
      </c>
      <c r="C25" s="31"/>
      <c r="D25" s="230"/>
      <c r="E25" s="231"/>
      <c r="F25" s="231"/>
      <c r="G25" s="231"/>
      <c r="H25" s="231"/>
      <c r="I25" s="231"/>
      <c r="J25" s="231"/>
      <c r="K25" s="231"/>
      <c r="L25" s="231"/>
      <c r="M25" s="232"/>
      <c r="N25" s="75"/>
    </row>
    <row r="26" spans="1:37" x14ac:dyDescent="0.25">
      <c r="A26" s="224" t="s">
        <v>17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6"/>
      <c r="N26" s="87"/>
    </row>
    <row r="27" spans="1:37" x14ac:dyDescent="0.25">
      <c r="A27" s="272" t="s">
        <v>18</v>
      </c>
      <c r="B27" s="223"/>
      <c r="C27" s="223"/>
      <c r="D27" s="223"/>
      <c r="E27" s="223" t="s">
        <v>19</v>
      </c>
      <c r="F27" s="223"/>
      <c r="G27" s="223"/>
      <c r="H27" s="223"/>
      <c r="I27" s="223"/>
      <c r="J27" s="223"/>
      <c r="K27" s="223"/>
      <c r="L27" s="3" t="s">
        <v>20</v>
      </c>
      <c r="M27" s="26" t="s">
        <v>21</v>
      </c>
      <c r="N27" s="75"/>
    </row>
    <row r="28" spans="1:37" ht="23.1" customHeight="1" x14ac:dyDescent="0.25">
      <c r="A28" s="291"/>
      <c r="B28" s="292"/>
      <c r="C28" s="292"/>
      <c r="D28" s="292"/>
      <c r="E28" s="305"/>
      <c r="F28" s="306"/>
      <c r="G28" s="306"/>
      <c r="H28" s="306"/>
      <c r="I28" s="306"/>
      <c r="J28" s="306"/>
      <c r="K28" s="307"/>
      <c r="L28" s="50"/>
      <c r="M28" s="51"/>
      <c r="N28" s="75"/>
      <c r="O28" s="76">
        <f>IF(OR(ISBLANK(A28),ISBLANK(E28), ISBLANK(L28),ISBLANK(M28),S28&lt;91),0,$D$24)</f>
        <v>0</v>
      </c>
      <c r="P28" s="93"/>
      <c r="Q28" s="95"/>
      <c r="S28" s="96">
        <f>_xlfn.DAYS(M28,L28)</f>
        <v>0</v>
      </c>
    </row>
    <row r="29" spans="1:37" ht="23.1" customHeight="1" thickBot="1" x14ac:dyDescent="0.3">
      <c r="A29" s="291"/>
      <c r="B29" s="292"/>
      <c r="C29" s="292"/>
      <c r="D29" s="292"/>
      <c r="E29" s="305"/>
      <c r="F29" s="306"/>
      <c r="G29" s="306"/>
      <c r="H29" s="306"/>
      <c r="I29" s="306"/>
      <c r="J29" s="306"/>
      <c r="K29" s="307"/>
      <c r="L29" s="50"/>
      <c r="M29" s="51"/>
      <c r="N29" s="75"/>
      <c r="O29" s="76">
        <f>IF(OR(ISBLANK(A29),ISBLANK(E29), ISBLANK(L29),ISBLANK(M29),S29&lt;91),0,$D$24)</f>
        <v>0</v>
      </c>
      <c r="P29" s="93"/>
      <c r="Q29" s="95"/>
      <c r="S29" s="96">
        <f>_xlfn.DAYS(M29,L29)</f>
        <v>0</v>
      </c>
    </row>
    <row r="30" spans="1:37" ht="15.75" customHeight="1" thickBot="1" x14ac:dyDescent="0.3">
      <c r="A30" s="214"/>
      <c r="B30" s="215"/>
      <c r="C30" s="215"/>
      <c r="D30" s="215"/>
      <c r="E30" s="215"/>
      <c r="F30" s="220" t="s">
        <v>22</v>
      </c>
      <c r="G30" s="221"/>
      <c r="H30" s="221"/>
      <c r="I30" s="221"/>
      <c r="J30" s="221"/>
      <c r="K30" s="221"/>
      <c r="L30" s="222"/>
      <c r="M30" s="60">
        <f>O28+O29</f>
        <v>0</v>
      </c>
      <c r="N30" s="75"/>
    </row>
    <row r="31" spans="1:37" ht="15" customHeight="1" x14ac:dyDescent="0.25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67"/>
      <c r="N31" s="75"/>
    </row>
    <row r="32" spans="1:37" x14ac:dyDescent="0.25">
      <c r="A32" s="212" t="s">
        <v>97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7">
        <v>10000</v>
      </c>
      <c r="N32" s="75"/>
    </row>
    <row r="33" spans="1:16" ht="14.1" customHeight="1" x14ac:dyDescent="0.25">
      <c r="A33" s="272" t="s">
        <v>24</v>
      </c>
      <c r="B33" s="223"/>
      <c r="C33" s="223"/>
      <c r="D33" s="273" t="s">
        <v>25</v>
      </c>
      <c r="E33" s="273"/>
      <c r="F33" s="273"/>
      <c r="G33" s="273"/>
      <c r="H33" s="273"/>
      <c r="I33" s="274" t="s">
        <v>26</v>
      </c>
      <c r="J33" s="274"/>
      <c r="K33" s="274"/>
      <c r="L33" s="274"/>
      <c r="M33" s="26" t="s">
        <v>27</v>
      </c>
      <c r="N33" s="75"/>
    </row>
    <row r="34" spans="1:16" ht="14.1" customHeight="1" thickBot="1" x14ac:dyDescent="0.3">
      <c r="A34" s="296"/>
      <c r="B34" s="297"/>
      <c r="C34" s="298"/>
      <c r="D34" s="299">
        <f>A34+4*365</f>
        <v>1460</v>
      </c>
      <c r="E34" s="300"/>
      <c r="F34" s="300"/>
      <c r="G34" s="300"/>
      <c r="H34" s="301"/>
      <c r="I34" s="302"/>
      <c r="J34" s="303"/>
      <c r="K34" s="303"/>
      <c r="L34" s="304"/>
      <c r="M34" s="68">
        <f>IF(ISBLANK(I34),0,_xlfn.DAYS(D34,I34)/30)</f>
        <v>0</v>
      </c>
      <c r="N34" s="75"/>
    </row>
    <row r="35" spans="1:16" ht="15" customHeight="1" thickBot="1" x14ac:dyDescent="0.3">
      <c r="A35" s="216"/>
      <c r="B35" s="217"/>
      <c r="C35" s="217"/>
      <c r="D35" s="220" t="s">
        <v>28</v>
      </c>
      <c r="E35" s="221"/>
      <c r="F35" s="221"/>
      <c r="G35" s="221"/>
      <c r="H35" s="221"/>
      <c r="I35" s="221"/>
      <c r="J35" s="221"/>
      <c r="K35" s="221"/>
      <c r="L35" s="221"/>
      <c r="M35" s="61">
        <f>IF(M34&gt;=6,M32,0)</f>
        <v>0</v>
      </c>
      <c r="N35" s="75"/>
    </row>
    <row r="36" spans="1:16" ht="15" customHeight="1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67"/>
      <c r="N36" s="75"/>
    </row>
    <row r="37" spans="1:16" x14ac:dyDescent="0.25">
      <c r="A37" s="275" t="s">
        <v>45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33">
        <v>10000</v>
      </c>
      <c r="N37" s="75"/>
    </row>
    <row r="38" spans="1:16" x14ac:dyDescent="0.25">
      <c r="A38" s="272" t="s">
        <v>29</v>
      </c>
      <c r="B38" s="223"/>
      <c r="C38" s="223"/>
      <c r="D38" s="223"/>
      <c r="E38" s="223" t="s">
        <v>30</v>
      </c>
      <c r="F38" s="223"/>
      <c r="G38" s="223"/>
      <c r="H38" s="223"/>
      <c r="I38" s="223"/>
      <c r="J38" s="223"/>
      <c r="K38" s="223"/>
      <c r="L38" s="4" t="s">
        <v>31</v>
      </c>
      <c r="M38" s="26" t="s">
        <v>32</v>
      </c>
      <c r="N38" s="75"/>
    </row>
    <row r="39" spans="1:16" ht="23.1" customHeight="1" x14ac:dyDescent="0.25">
      <c r="A39" s="291"/>
      <c r="B39" s="292"/>
      <c r="C39" s="292"/>
      <c r="D39" s="292"/>
      <c r="E39" s="293"/>
      <c r="F39" s="294"/>
      <c r="G39" s="294"/>
      <c r="H39" s="294"/>
      <c r="I39" s="294"/>
      <c r="J39" s="294"/>
      <c r="K39" s="295"/>
      <c r="L39" s="64"/>
      <c r="M39" s="63"/>
      <c r="N39" s="75"/>
      <c r="O39" s="76">
        <f>IF(OR(ISBLANK(A39),ISBLANK(E39),ISBLANK(L39),ISBLANK(M39)),0,$M$37)</f>
        <v>0</v>
      </c>
      <c r="P39" s="93"/>
    </row>
    <row r="40" spans="1:16" ht="23.1" customHeight="1" thickBot="1" x14ac:dyDescent="0.3">
      <c r="A40" s="291"/>
      <c r="B40" s="292"/>
      <c r="C40" s="292"/>
      <c r="D40" s="292"/>
      <c r="E40" s="293"/>
      <c r="F40" s="294"/>
      <c r="G40" s="294"/>
      <c r="H40" s="294"/>
      <c r="I40" s="294"/>
      <c r="J40" s="294"/>
      <c r="K40" s="295"/>
      <c r="L40" s="64"/>
      <c r="M40" s="63"/>
      <c r="N40" s="75"/>
      <c r="O40" s="76">
        <f>IF(OR(ISBLANK(A40),ISBLANK(E40),ISBLANK(L40),ISBLANK(M40)),0,$M$37)</f>
        <v>0</v>
      </c>
      <c r="P40" s="93"/>
    </row>
    <row r="41" spans="1:16" ht="15.75" customHeight="1" thickBot="1" x14ac:dyDescent="0.3">
      <c r="A41" s="28"/>
      <c r="B41" s="34"/>
      <c r="C41" s="34"/>
      <c r="D41" s="280" t="s">
        <v>59</v>
      </c>
      <c r="E41" s="281"/>
      <c r="F41" s="281"/>
      <c r="G41" s="281"/>
      <c r="H41" s="281"/>
      <c r="I41" s="281"/>
      <c r="J41" s="281"/>
      <c r="K41" s="281"/>
      <c r="L41" s="282"/>
      <c r="M41" s="62">
        <f>SUM(O39:O40)</f>
        <v>0</v>
      </c>
      <c r="N41" s="75"/>
    </row>
    <row r="42" spans="1:16" ht="10.5" customHeight="1" x14ac:dyDescent="0.25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70"/>
      <c r="N42" s="75"/>
    </row>
    <row r="43" spans="1:16" ht="27" x14ac:dyDescent="0.35">
      <c r="A43" s="277" t="s">
        <v>96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9"/>
      <c r="N43" s="77"/>
    </row>
    <row r="44" spans="1:16" x14ac:dyDescent="0.25">
      <c r="A44" s="175" t="s">
        <v>86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7"/>
      <c r="N44" s="80"/>
    </row>
    <row r="45" spans="1:16" x14ac:dyDescent="0.25">
      <c r="A45" s="106"/>
      <c r="B45" s="107"/>
      <c r="C45" s="107"/>
      <c r="D45" s="108"/>
      <c r="E45" s="107"/>
      <c r="F45" s="107"/>
      <c r="G45" s="107"/>
      <c r="H45" s="107"/>
      <c r="I45" s="107"/>
      <c r="J45" s="107"/>
      <c r="K45" s="107"/>
      <c r="L45" s="107"/>
      <c r="M45" s="171"/>
      <c r="N45" s="75"/>
    </row>
    <row r="46" spans="1:16" x14ac:dyDescent="0.25">
      <c r="A46" s="109"/>
      <c r="B46" s="110"/>
      <c r="C46" s="110"/>
      <c r="D46" s="111"/>
      <c r="E46" s="110"/>
      <c r="F46" s="110"/>
      <c r="G46" s="110"/>
      <c r="H46" s="110"/>
      <c r="I46" s="110"/>
      <c r="J46" s="110"/>
      <c r="K46" s="110"/>
      <c r="L46" s="110"/>
      <c r="M46" s="167"/>
      <c r="N46" s="75"/>
    </row>
    <row r="47" spans="1:16" x14ac:dyDescent="0.25">
      <c r="A47" s="109"/>
      <c r="B47" s="110"/>
      <c r="C47" s="110"/>
      <c r="D47" s="111"/>
      <c r="E47" s="110"/>
      <c r="F47" s="110"/>
      <c r="G47" s="110"/>
      <c r="H47" s="110"/>
      <c r="I47" s="110"/>
      <c r="J47" s="110"/>
      <c r="K47" s="110"/>
      <c r="L47" s="110"/>
      <c r="M47" s="167"/>
      <c r="N47" s="75"/>
    </row>
    <row r="48" spans="1:16" x14ac:dyDescent="0.25">
      <c r="A48" s="109"/>
      <c r="B48" s="110"/>
      <c r="C48" s="110"/>
      <c r="D48" s="111"/>
      <c r="E48" s="110"/>
      <c r="F48" s="110"/>
      <c r="G48" s="110"/>
      <c r="H48" s="110"/>
      <c r="I48" s="110"/>
      <c r="J48" s="110"/>
      <c r="K48" s="110"/>
      <c r="L48" s="110"/>
      <c r="M48" s="167"/>
      <c r="N48" s="75"/>
    </row>
    <row r="49" spans="1:14" x14ac:dyDescent="0.25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71"/>
      <c r="N49" s="75"/>
    </row>
    <row r="50" spans="1:14" x14ac:dyDescent="0.25">
      <c r="A50" s="172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4"/>
      <c r="N50" s="75"/>
    </row>
    <row r="51" spans="1:14" x14ac:dyDescent="0.25">
      <c r="A51" s="29" t="s">
        <v>84</v>
      </c>
      <c r="B51" s="9"/>
      <c r="E51" s="35"/>
      <c r="F51" s="31"/>
      <c r="G51" s="31"/>
      <c r="H51" s="246" t="s">
        <v>80</v>
      </c>
      <c r="I51" s="247"/>
      <c r="J51" s="37"/>
      <c r="K51" s="31"/>
      <c r="L51" s="31"/>
      <c r="M51" s="36"/>
      <c r="N51" s="75"/>
    </row>
    <row r="52" spans="1:14" x14ac:dyDescent="0.25">
      <c r="A52" s="204" t="str">
        <f>CONCATENATE(TRIM(D7)," ",TRIM(D6),"",TRIM(D5),IF(ISBLANK(D8),"",", "),TRIM(D8))</f>
        <v xml:space="preserve"> </v>
      </c>
      <c r="B52" s="205"/>
      <c r="C52" s="205"/>
      <c r="D52" s="205"/>
      <c r="E52" s="205"/>
      <c r="F52" s="205"/>
      <c r="G52" s="205"/>
      <c r="H52" s="206"/>
      <c r="I52" s="205" t="str">
        <f>CONCATENATE(TRIM(L7)," ",TRIM(L6),"",TRIM(L5),IF(ISBLANK(L8:M9),"",", "),TRIM(L8),"", ", ",TRIM(L9),"")</f>
        <v xml:space="preserve"> , , </v>
      </c>
      <c r="J52" s="205"/>
      <c r="K52" s="205"/>
      <c r="L52" s="205"/>
      <c r="M52" s="210"/>
      <c r="N52" s="75"/>
    </row>
    <row r="53" spans="1:14" x14ac:dyDescent="0.25">
      <c r="A53" s="207"/>
      <c r="B53" s="208"/>
      <c r="C53" s="208"/>
      <c r="D53" s="208"/>
      <c r="E53" s="208"/>
      <c r="F53" s="208"/>
      <c r="G53" s="208"/>
      <c r="H53" s="209"/>
      <c r="I53" s="208"/>
      <c r="J53" s="208"/>
      <c r="K53" s="208"/>
      <c r="L53" s="208"/>
      <c r="M53" s="211"/>
      <c r="N53" s="75"/>
    </row>
    <row r="54" spans="1:14" x14ac:dyDescent="0.25">
      <c r="A54" s="40" t="s">
        <v>85</v>
      </c>
      <c r="B54" s="41"/>
      <c r="C54" s="38"/>
      <c r="D54" s="38"/>
      <c r="E54" s="42"/>
      <c r="F54" s="31"/>
      <c r="G54" s="31"/>
      <c r="H54" s="248" t="s">
        <v>81</v>
      </c>
      <c r="I54" s="249"/>
      <c r="J54" s="44" t="str">
        <f>IF(L10=0,"-",L10)</f>
        <v>-</v>
      </c>
      <c r="K54" s="31"/>
      <c r="L54" s="31"/>
      <c r="M54" s="36"/>
      <c r="N54" s="75"/>
    </row>
    <row r="55" spans="1:14" ht="22.5" customHeight="1" x14ac:dyDescent="0.25">
      <c r="A55" s="181" t="str">
        <f>IF(D10=0, "-",D10)</f>
        <v>-</v>
      </c>
      <c r="B55" s="182"/>
      <c r="C55" s="182"/>
      <c r="D55" s="182"/>
      <c r="E55" s="183"/>
      <c r="F55" s="35"/>
      <c r="G55" s="39"/>
      <c r="H55" s="184"/>
      <c r="I55" s="184"/>
      <c r="J55" s="184"/>
      <c r="K55" s="184"/>
      <c r="L55" s="185"/>
      <c r="M55" s="43"/>
      <c r="N55" s="75"/>
    </row>
    <row r="56" spans="1:14" x14ac:dyDescent="0.25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71"/>
      <c r="N56" s="75"/>
    </row>
    <row r="57" spans="1:14" ht="21.75" customHeight="1" x14ac:dyDescent="0.25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4"/>
      <c r="N57" s="75"/>
    </row>
    <row r="58" spans="1:14" x14ac:dyDescent="0.25">
      <c r="A58" s="254" t="s">
        <v>33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6"/>
      <c r="N58" s="75"/>
    </row>
    <row r="59" spans="1:14" x14ac:dyDescent="0.25">
      <c r="A59" s="257" t="s">
        <v>82</v>
      </c>
      <c r="B59" s="258"/>
      <c r="C59" s="258"/>
      <c r="D59" s="258"/>
      <c r="E59" s="258"/>
      <c r="F59" s="258"/>
      <c r="G59" s="258"/>
      <c r="H59" s="258"/>
      <c r="I59" s="258"/>
      <c r="J59" s="258"/>
      <c r="K59" s="250" t="str">
        <f>IF(M23=0,"-",M23)</f>
        <v>-</v>
      </c>
      <c r="L59" s="251"/>
      <c r="M59" s="48" t="s">
        <v>34</v>
      </c>
      <c r="N59" s="75"/>
    </row>
    <row r="60" spans="1:14" x14ac:dyDescent="0.25">
      <c r="A60" s="259" t="str">
        <f>A25</f>
        <v xml:space="preserve">Zahraniční stáž 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52" t="str">
        <f>IF(M30=0,"-",M30)</f>
        <v>-</v>
      </c>
      <c r="L60" s="253"/>
      <c r="M60" s="47" t="s">
        <v>34</v>
      </c>
      <c r="N60" s="75"/>
    </row>
    <row r="61" spans="1:14" x14ac:dyDescent="0.25">
      <c r="A61" s="259" t="str">
        <f>A32</f>
        <v>Odevzdání disertační práce 6 měsíců před koncem standardní doby studia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52" t="str">
        <f>IF(M35=0,"-",M35)</f>
        <v>-</v>
      </c>
      <c r="L61" s="253"/>
      <c r="M61" s="47" t="s">
        <v>34</v>
      </c>
      <c r="N61" s="75"/>
    </row>
    <row r="62" spans="1:14" ht="14.25" customHeight="1" x14ac:dyDescent="0.25">
      <c r="A62" s="261" t="str">
        <f>A37</f>
        <v>Získaný externí projekt v roli hlavního řešitele</v>
      </c>
      <c r="B62" s="262"/>
      <c r="C62" s="262"/>
      <c r="D62" s="262"/>
      <c r="E62" s="262"/>
      <c r="F62" s="262"/>
      <c r="G62" s="262"/>
      <c r="H62" s="262"/>
      <c r="I62" s="262"/>
      <c r="J62" s="262"/>
      <c r="K62" s="195" t="str">
        <f>IF(M41=0,"-",M41)</f>
        <v>-</v>
      </c>
      <c r="L62" s="196"/>
      <c r="M62" s="46" t="s">
        <v>34</v>
      </c>
      <c r="N62" s="75"/>
    </row>
    <row r="63" spans="1:14" ht="20.25" customHeight="1" x14ac:dyDescent="0.25">
      <c r="A63" s="263" t="s">
        <v>35</v>
      </c>
      <c r="B63" s="264"/>
      <c r="C63" s="264"/>
      <c r="D63" s="264"/>
      <c r="E63" s="264"/>
      <c r="F63" s="264"/>
      <c r="G63" s="264"/>
      <c r="H63" s="264"/>
      <c r="I63" s="264"/>
      <c r="J63" s="265"/>
      <c r="K63" s="197">
        <f>SUM(K59:L62)</f>
        <v>0</v>
      </c>
      <c r="L63" s="197"/>
      <c r="M63" s="45" t="s">
        <v>34</v>
      </c>
      <c r="N63" s="75"/>
    </row>
    <row r="64" spans="1:14" ht="15" customHeight="1" x14ac:dyDescent="0.25">
      <c r="A64" s="266" t="s">
        <v>91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8"/>
      <c r="N64" s="75"/>
    </row>
    <row r="65" spans="1:117" s="2" customFormat="1" ht="18.95" customHeight="1" x14ac:dyDescent="0.2">
      <c r="A65" s="269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1"/>
      <c r="N65" s="97"/>
      <c r="O65" s="81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5"/>
      <c r="DM65" s="55"/>
    </row>
    <row r="66" spans="1:117" s="2" customFormat="1" ht="26.1" customHeight="1" x14ac:dyDescent="0.2">
      <c r="A66" s="189" t="s">
        <v>92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1"/>
      <c r="N66" s="97"/>
      <c r="O66" s="81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5"/>
      <c r="DM66" s="55"/>
    </row>
    <row r="67" spans="1:117" ht="15" customHeight="1" x14ac:dyDescent="0.25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200"/>
      <c r="N67" s="98"/>
    </row>
    <row r="68" spans="1:117" ht="3.75" customHeight="1" x14ac:dyDescent="0.25">
      <c r="A68" s="198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200"/>
      <c r="N68" s="75"/>
    </row>
    <row r="69" spans="1:117" ht="15" customHeight="1" x14ac:dyDescent="0.25">
      <c r="A69" s="198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200"/>
      <c r="N69" s="75"/>
    </row>
    <row r="70" spans="1:117" ht="15" customHeight="1" x14ac:dyDescent="0.25">
      <c r="A70" s="201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3"/>
      <c r="N70" s="75"/>
    </row>
    <row r="71" spans="1:117" ht="15.75" x14ac:dyDescent="0.25">
      <c r="A71" s="151" t="s">
        <v>36</v>
      </c>
      <c r="B71" s="152"/>
      <c r="C71" s="178"/>
      <c r="D71" s="179"/>
      <c r="E71" s="180"/>
      <c r="F71" s="69"/>
      <c r="G71" s="74"/>
      <c r="H71" s="52"/>
      <c r="I71" s="71" t="s">
        <v>37</v>
      </c>
      <c r="J71" s="52" t="s">
        <v>38</v>
      </c>
      <c r="K71" s="72"/>
      <c r="L71" s="72"/>
      <c r="M71" s="73"/>
      <c r="N71" s="75"/>
    </row>
    <row r="72" spans="1:117" ht="15" customHeight="1" x14ac:dyDescent="0.25">
      <c r="A72" s="121"/>
      <c r="B72" s="122"/>
      <c r="C72" s="122"/>
      <c r="D72" s="122"/>
      <c r="E72" s="122"/>
      <c r="F72" s="122"/>
      <c r="G72" s="122"/>
      <c r="H72" s="122"/>
      <c r="I72" s="123"/>
      <c r="J72" s="192" t="str">
        <f>A52</f>
        <v xml:space="preserve"> </v>
      </c>
      <c r="K72" s="193"/>
      <c r="L72" s="193"/>
      <c r="M72" s="194"/>
      <c r="N72" s="99"/>
    </row>
    <row r="73" spans="1:117" ht="15" customHeight="1" x14ac:dyDescent="0.25">
      <c r="A73" s="153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5"/>
      <c r="N73" s="75"/>
    </row>
    <row r="74" spans="1:117" ht="15" customHeight="1" x14ac:dyDescent="0.25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8"/>
      <c r="N74" s="75"/>
    </row>
    <row r="75" spans="1:117" ht="15" customHeight="1" x14ac:dyDescent="0.25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1"/>
      <c r="N75" s="75"/>
    </row>
    <row r="76" spans="1:117" ht="15.75" x14ac:dyDescent="0.25">
      <c r="A76" s="162" t="s">
        <v>36</v>
      </c>
      <c r="B76" s="163"/>
      <c r="C76" s="186"/>
      <c r="D76" s="187"/>
      <c r="E76" s="188"/>
      <c r="F76" s="69"/>
      <c r="G76" s="70"/>
      <c r="H76" s="52"/>
      <c r="I76" s="71" t="s">
        <v>39</v>
      </c>
      <c r="J76" s="52" t="s">
        <v>38</v>
      </c>
      <c r="K76" s="72"/>
      <c r="L76" s="72"/>
      <c r="M76" s="73"/>
      <c r="N76" s="75"/>
    </row>
    <row r="77" spans="1:117" x14ac:dyDescent="0.25">
      <c r="A77" s="164"/>
      <c r="B77" s="165"/>
      <c r="C77" s="165"/>
      <c r="D77" s="165"/>
      <c r="E77" s="165"/>
      <c r="F77" s="165"/>
      <c r="G77" s="165"/>
      <c r="H77" s="165"/>
      <c r="I77" s="166"/>
      <c r="J77" s="192" t="str">
        <f>I52</f>
        <v xml:space="preserve"> , , </v>
      </c>
      <c r="K77" s="193"/>
      <c r="L77" s="193"/>
      <c r="M77" s="194"/>
      <c r="N77" s="99"/>
    </row>
    <row r="78" spans="1:117" ht="15" customHeight="1" x14ac:dyDescent="0.25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67"/>
      <c r="N78" s="75"/>
    </row>
    <row r="79" spans="1:117" x14ac:dyDescent="0.25">
      <c r="A79" s="124" t="s">
        <v>40</v>
      </c>
      <c r="B79" s="125"/>
      <c r="C79" s="125"/>
      <c r="D79" s="125"/>
      <c r="E79" s="125"/>
      <c r="F79" s="125"/>
      <c r="G79" s="125"/>
      <c r="H79" s="125"/>
      <c r="I79" s="125"/>
      <c r="J79" s="126"/>
      <c r="K79" s="126"/>
      <c r="L79" s="126"/>
      <c r="M79" s="127"/>
      <c r="N79" s="75"/>
    </row>
    <row r="80" spans="1:117" x14ac:dyDescent="0.25">
      <c r="A80" s="30" t="s">
        <v>41</v>
      </c>
      <c r="I80" s="49"/>
      <c r="J80" s="146" t="s">
        <v>34</v>
      </c>
      <c r="K80" s="146"/>
      <c r="L80" s="146"/>
      <c r="M80" s="147"/>
      <c r="N80" s="75"/>
    </row>
    <row r="81" spans="1:117" ht="15.75" thickBot="1" x14ac:dyDescent="0.3">
      <c r="A81" s="128"/>
      <c r="B81" s="129"/>
      <c r="C81" s="129"/>
      <c r="D81" s="129"/>
      <c r="E81" s="129"/>
      <c r="F81" s="129"/>
      <c r="G81" s="129"/>
      <c r="H81" s="129"/>
      <c r="I81" s="129"/>
      <c r="J81" s="130"/>
      <c r="K81" s="130"/>
      <c r="L81" s="130"/>
      <c r="M81" s="131"/>
      <c r="N81" s="75"/>
    </row>
    <row r="82" spans="1:117" ht="16.5" thickBot="1" x14ac:dyDescent="0.3">
      <c r="A82" s="132" t="s">
        <v>42</v>
      </c>
      <c r="B82" s="133"/>
      <c r="C82" s="133"/>
      <c r="D82" s="133"/>
      <c r="E82" s="133"/>
      <c r="F82" s="133"/>
      <c r="G82" s="133"/>
      <c r="H82" s="133"/>
      <c r="I82" s="134"/>
      <c r="J82" s="148" t="s">
        <v>34</v>
      </c>
      <c r="K82" s="149"/>
      <c r="L82" s="149"/>
      <c r="M82" s="150"/>
      <c r="N82" s="75"/>
    </row>
    <row r="83" spans="1:117" x14ac:dyDescent="0.25">
      <c r="A83" s="128"/>
      <c r="B83" s="129"/>
      <c r="C83" s="129"/>
      <c r="D83" s="129"/>
      <c r="E83" s="129"/>
      <c r="F83" s="129"/>
      <c r="G83" s="129"/>
      <c r="H83" s="129"/>
      <c r="I83" s="129"/>
      <c r="J83" s="130"/>
      <c r="K83" s="130"/>
      <c r="L83" s="130"/>
      <c r="M83" s="131"/>
      <c r="N83" s="75"/>
    </row>
    <row r="84" spans="1:117" ht="15" customHeight="1" x14ac:dyDescent="0.25">
      <c r="A84" s="135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7"/>
      <c r="N84" s="75"/>
    </row>
    <row r="85" spans="1:117" ht="24.75" customHeight="1" x14ac:dyDescent="0.25">
      <c r="A85" s="138" t="s">
        <v>36</v>
      </c>
      <c r="B85" s="139"/>
      <c r="C85" s="140"/>
      <c r="D85" s="144" t="s">
        <v>43</v>
      </c>
      <c r="E85" s="145"/>
      <c r="F85" s="141" t="s">
        <v>83</v>
      </c>
      <c r="G85" s="142"/>
      <c r="H85" s="142"/>
      <c r="I85" s="142"/>
      <c r="J85" s="142"/>
      <c r="K85" s="142"/>
      <c r="L85" s="142"/>
      <c r="M85" s="143"/>
      <c r="N85" s="75"/>
    </row>
    <row r="86" spans="1:117" ht="15" customHeight="1" x14ac:dyDescent="0.25">
      <c r="A86" s="106"/>
      <c r="B86" s="107"/>
      <c r="C86" s="107"/>
      <c r="D86" s="107"/>
      <c r="E86" s="107"/>
      <c r="F86" s="107"/>
      <c r="G86" s="107"/>
      <c r="H86" s="107"/>
      <c r="I86" s="108"/>
      <c r="J86" s="243" t="s">
        <v>99</v>
      </c>
      <c r="K86" s="244"/>
      <c r="L86" s="244"/>
      <c r="M86" s="245"/>
      <c r="N86" s="75"/>
    </row>
    <row r="87" spans="1:117" ht="15" customHeight="1" x14ac:dyDescent="0.25">
      <c r="A87" s="109"/>
      <c r="B87" s="110"/>
      <c r="C87" s="110"/>
      <c r="D87" s="110"/>
      <c r="E87" s="110"/>
      <c r="F87" s="110"/>
      <c r="G87" s="110"/>
      <c r="H87" s="110"/>
      <c r="I87" s="111"/>
      <c r="J87" s="115" t="s">
        <v>100</v>
      </c>
      <c r="K87" s="116"/>
      <c r="L87" s="116"/>
      <c r="M87" s="117"/>
      <c r="N87" s="75"/>
    </row>
    <row r="88" spans="1:117" ht="8.4499999999999993" customHeight="1" thickBot="1" x14ac:dyDescent="0.3">
      <c r="A88" s="112"/>
      <c r="B88" s="113"/>
      <c r="C88" s="113"/>
      <c r="D88" s="113"/>
      <c r="E88" s="113"/>
      <c r="F88" s="113"/>
      <c r="G88" s="113"/>
      <c r="H88" s="113"/>
      <c r="I88" s="114"/>
      <c r="J88" s="118"/>
      <c r="K88" s="119"/>
      <c r="L88" s="119"/>
      <c r="M88" s="120"/>
      <c r="N88" s="100"/>
    </row>
    <row r="89" spans="1:117" s="31" customFormat="1" x14ac:dyDescent="0.25">
      <c r="N89" s="67"/>
      <c r="O89" s="101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7"/>
      <c r="DM89" s="57"/>
    </row>
    <row r="90" spans="1:117" s="31" customFormat="1" x14ac:dyDescent="0.25">
      <c r="N90" s="67"/>
      <c r="O90" s="101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7"/>
      <c r="DM90" s="57"/>
    </row>
    <row r="91" spans="1:117" s="31" customFormat="1" x14ac:dyDescent="0.25">
      <c r="N91" s="67"/>
      <c r="O91" s="101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7"/>
      <c r="DM91" s="57"/>
    </row>
    <row r="92" spans="1:117" s="31" customFormat="1" x14ac:dyDescent="0.25">
      <c r="N92" s="67"/>
      <c r="O92" s="101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7"/>
      <c r="DM92" s="57"/>
    </row>
    <row r="93" spans="1:117" s="31" customFormat="1" x14ac:dyDescent="0.25">
      <c r="N93" s="67"/>
      <c r="O93" s="101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7"/>
      <c r="DM93" s="57"/>
    </row>
    <row r="94" spans="1:117" s="31" customFormat="1" x14ac:dyDescent="0.25">
      <c r="N94" s="67"/>
      <c r="O94" s="101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7"/>
      <c r="DM94" s="57"/>
    </row>
    <row r="95" spans="1:117" s="31" customFormat="1" x14ac:dyDescent="0.25">
      <c r="N95" s="67"/>
      <c r="O95" s="101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7"/>
      <c r="DM95" s="57"/>
    </row>
    <row r="96" spans="1:117" s="31" customFormat="1" x14ac:dyDescent="0.25">
      <c r="N96" s="67"/>
      <c r="O96" s="101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7"/>
      <c r="DM96" s="57"/>
    </row>
    <row r="97" spans="14:117" s="31" customFormat="1" x14ac:dyDescent="0.25">
      <c r="N97" s="67"/>
      <c r="O97" s="101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7"/>
      <c r="DM97" s="57"/>
    </row>
    <row r="98" spans="14:117" s="31" customFormat="1" x14ac:dyDescent="0.25">
      <c r="N98" s="67"/>
      <c r="O98" s="101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7"/>
      <c r="DM98" s="57"/>
    </row>
    <row r="99" spans="14:117" s="31" customFormat="1" x14ac:dyDescent="0.25">
      <c r="N99" s="67"/>
      <c r="O99" s="101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7"/>
      <c r="DM99" s="57"/>
    </row>
    <row r="100" spans="14:117" s="31" customFormat="1" x14ac:dyDescent="0.25">
      <c r="N100" s="67"/>
      <c r="O100" s="101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7"/>
      <c r="DM100" s="57"/>
    </row>
    <row r="101" spans="14:117" s="31" customFormat="1" x14ac:dyDescent="0.25">
      <c r="N101" s="67"/>
      <c r="O101" s="101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7"/>
      <c r="DM101" s="57"/>
    </row>
    <row r="102" spans="14:117" s="31" customFormat="1" x14ac:dyDescent="0.25">
      <c r="N102" s="67"/>
      <c r="O102" s="101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7"/>
      <c r="DM102" s="57"/>
    </row>
    <row r="103" spans="14:117" s="31" customFormat="1" x14ac:dyDescent="0.25">
      <c r="N103" s="67"/>
      <c r="O103" s="101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7"/>
      <c r="DM103" s="57"/>
    </row>
    <row r="104" spans="14:117" s="31" customFormat="1" x14ac:dyDescent="0.25">
      <c r="N104" s="67"/>
      <c r="O104" s="101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7"/>
      <c r="DM104" s="57"/>
    </row>
    <row r="105" spans="14:117" s="31" customFormat="1" x14ac:dyDescent="0.25">
      <c r="N105" s="67"/>
      <c r="O105" s="101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7"/>
      <c r="DM105" s="57"/>
    </row>
    <row r="106" spans="14:117" s="31" customFormat="1" x14ac:dyDescent="0.25">
      <c r="N106" s="67"/>
      <c r="O106" s="101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7"/>
      <c r="DM106" s="57"/>
    </row>
    <row r="107" spans="14:117" s="31" customFormat="1" x14ac:dyDescent="0.25">
      <c r="N107" s="67"/>
      <c r="O107" s="101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7"/>
      <c r="DM107" s="57"/>
    </row>
    <row r="108" spans="14:117" s="31" customFormat="1" x14ac:dyDescent="0.25">
      <c r="N108" s="67"/>
      <c r="O108" s="101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7"/>
      <c r="DM108" s="57"/>
    </row>
    <row r="109" spans="14:117" s="31" customFormat="1" x14ac:dyDescent="0.25">
      <c r="N109" s="67"/>
      <c r="O109" s="101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7"/>
      <c r="DM109" s="57"/>
    </row>
    <row r="110" spans="14:117" s="31" customFormat="1" x14ac:dyDescent="0.25">
      <c r="N110" s="67"/>
      <c r="O110" s="101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7"/>
      <c r="DM110" s="57"/>
    </row>
    <row r="111" spans="14:117" s="31" customFormat="1" x14ac:dyDescent="0.25">
      <c r="N111" s="67"/>
      <c r="O111" s="101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7"/>
      <c r="DM111" s="57"/>
    </row>
    <row r="112" spans="14:117" s="31" customFormat="1" x14ac:dyDescent="0.25">
      <c r="N112" s="67"/>
      <c r="O112" s="101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7"/>
      <c r="DM112" s="57"/>
    </row>
    <row r="113" spans="14:117" s="31" customFormat="1" x14ac:dyDescent="0.25">
      <c r="N113" s="67"/>
      <c r="O113" s="101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7"/>
      <c r="DM113" s="57"/>
    </row>
    <row r="114" spans="14:117" s="31" customFormat="1" x14ac:dyDescent="0.25">
      <c r="N114" s="67"/>
      <c r="O114" s="101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7"/>
      <c r="DM114" s="57"/>
    </row>
    <row r="115" spans="14:117" s="31" customFormat="1" x14ac:dyDescent="0.25">
      <c r="N115" s="67"/>
      <c r="O115" s="101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7"/>
      <c r="DM115" s="57"/>
    </row>
    <row r="116" spans="14:117" s="31" customFormat="1" x14ac:dyDescent="0.25">
      <c r="N116" s="67"/>
      <c r="O116" s="101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7"/>
      <c r="DM116" s="57"/>
    </row>
    <row r="117" spans="14:117" s="31" customFormat="1" x14ac:dyDescent="0.25">
      <c r="N117" s="67"/>
      <c r="O117" s="101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7"/>
      <c r="DM117" s="57"/>
    </row>
    <row r="118" spans="14:117" s="31" customFormat="1" x14ac:dyDescent="0.25">
      <c r="N118" s="67"/>
      <c r="O118" s="101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7"/>
      <c r="DM118" s="57"/>
    </row>
    <row r="119" spans="14:117" s="31" customFormat="1" x14ac:dyDescent="0.25">
      <c r="N119" s="67"/>
      <c r="O119" s="101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7"/>
      <c r="DM119" s="57"/>
    </row>
    <row r="120" spans="14:117" s="31" customFormat="1" x14ac:dyDescent="0.25">
      <c r="N120" s="67"/>
      <c r="O120" s="101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7"/>
      <c r="DM120" s="57"/>
    </row>
    <row r="121" spans="14:117" s="31" customFormat="1" x14ac:dyDescent="0.25">
      <c r="N121" s="67"/>
      <c r="O121" s="101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7"/>
      <c r="DM121" s="57"/>
    </row>
    <row r="122" spans="14:117" s="31" customFormat="1" x14ac:dyDescent="0.25">
      <c r="N122" s="67"/>
      <c r="O122" s="101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7"/>
      <c r="DM122" s="57"/>
    </row>
    <row r="123" spans="14:117" s="31" customFormat="1" x14ac:dyDescent="0.25">
      <c r="N123" s="67"/>
      <c r="O123" s="101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7"/>
      <c r="DM123" s="57"/>
    </row>
    <row r="124" spans="14:117" s="31" customFormat="1" x14ac:dyDescent="0.25">
      <c r="N124" s="67"/>
      <c r="O124" s="101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7"/>
      <c r="DM124" s="57"/>
    </row>
    <row r="125" spans="14:117" s="31" customFormat="1" x14ac:dyDescent="0.25">
      <c r="N125" s="67"/>
      <c r="O125" s="101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7"/>
      <c r="DM125" s="57"/>
    </row>
    <row r="126" spans="14:117" s="31" customFormat="1" x14ac:dyDescent="0.25">
      <c r="N126" s="67"/>
      <c r="O126" s="101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7"/>
      <c r="DM126" s="57"/>
    </row>
    <row r="127" spans="14:117" s="31" customFormat="1" x14ac:dyDescent="0.25">
      <c r="N127" s="67"/>
      <c r="O127" s="101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7"/>
      <c r="DM127" s="57"/>
    </row>
    <row r="128" spans="14:117" s="31" customFormat="1" x14ac:dyDescent="0.25">
      <c r="N128" s="67"/>
      <c r="O128" s="101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7"/>
      <c r="DM128" s="57"/>
    </row>
    <row r="129" spans="14:117" s="31" customFormat="1" x14ac:dyDescent="0.25">
      <c r="N129" s="67"/>
      <c r="O129" s="101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7"/>
      <c r="DM129" s="57"/>
    </row>
    <row r="130" spans="14:117" s="31" customFormat="1" x14ac:dyDescent="0.25">
      <c r="N130" s="67"/>
      <c r="O130" s="101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7"/>
      <c r="DM130" s="57"/>
    </row>
    <row r="131" spans="14:117" s="31" customFormat="1" x14ac:dyDescent="0.25">
      <c r="N131" s="67"/>
      <c r="O131" s="101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7"/>
      <c r="DM131" s="57"/>
    </row>
    <row r="132" spans="14:117" s="31" customFormat="1" x14ac:dyDescent="0.25">
      <c r="N132" s="67"/>
      <c r="O132" s="101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7"/>
      <c r="DM132" s="57"/>
    </row>
    <row r="133" spans="14:117" s="31" customFormat="1" x14ac:dyDescent="0.25">
      <c r="N133" s="67"/>
      <c r="O133" s="101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7"/>
      <c r="DM133" s="57"/>
    </row>
    <row r="134" spans="14:117" s="31" customFormat="1" x14ac:dyDescent="0.25">
      <c r="N134" s="67"/>
      <c r="O134" s="101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7"/>
      <c r="DM134" s="57"/>
    </row>
    <row r="135" spans="14:117" s="31" customFormat="1" x14ac:dyDescent="0.25">
      <c r="N135" s="67"/>
      <c r="O135" s="101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7"/>
      <c r="DM135" s="57"/>
    </row>
    <row r="136" spans="14:117" s="31" customFormat="1" x14ac:dyDescent="0.25">
      <c r="N136" s="67"/>
      <c r="O136" s="101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7"/>
      <c r="DM136" s="57"/>
    </row>
    <row r="137" spans="14:117" s="31" customFormat="1" x14ac:dyDescent="0.25">
      <c r="N137" s="67"/>
      <c r="O137" s="101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7"/>
      <c r="DM137" s="57"/>
    </row>
    <row r="138" spans="14:117" s="31" customFormat="1" x14ac:dyDescent="0.25">
      <c r="N138" s="67"/>
      <c r="O138" s="101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7"/>
      <c r="DM138" s="57"/>
    </row>
    <row r="139" spans="14:117" s="31" customFormat="1" x14ac:dyDescent="0.25">
      <c r="N139" s="67"/>
      <c r="O139" s="101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7"/>
      <c r="DM139" s="57"/>
    </row>
    <row r="140" spans="14:117" s="31" customFormat="1" x14ac:dyDescent="0.25">
      <c r="N140" s="67"/>
      <c r="O140" s="101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7"/>
      <c r="DM140" s="57"/>
    </row>
    <row r="141" spans="14:117" s="31" customFormat="1" x14ac:dyDescent="0.25">
      <c r="N141" s="67"/>
      <c r="O141" s="101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7"/>
      <c r="DM141" s="57"/>
    </row>
    <row r="142" spans="14:117" s="31" customFormat="1" x14ac:dyDescent="0.25">
      <c r="N142" s="67"/>
      <c r="O142" s="101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7"/>
      <c r="DM142" s="57"/>
    </row>
    <row r="143" spans="14:117" s="31" customFormat="1" x14ac:dyDescent="0.25">
      <c r="N143" s="67"/>
      <c r="O143" s="101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7"/>
      <c r="DM143" s="57"/>
    </row>
    <row r="144" spans="14:117" s="31" customFormat="1" x14ac:dyDescent="0.25">
      <c r="N144" s="67"/>
      <c r="O144" s="101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7"/>
      <c r="DM144" s="57"/>
    </row>
    <row r="145" spans="14:117" s="31" customFormat="1" x14ac:dyDescent="0.25">
      <c r="N145" s="67"/>
      <c r="O145" s="101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7"/>
      <c r="DM145" s="57"/>
    </row>
    <row r="146" spans="14:117" s="31" customFormat="1" x14ac:dyDescent="0.25">
      <c r="N146" s="67"/>
      <c r="O146" s="101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7"/>
      <c r="DM146" s="57"/>
    </row>
    <row r="147" spans="14:117" s="31" customFormat="1" x14ac:dyDescent="0.25">
      <c r="N147" s="67"/>
      <c r="O147" s="101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7"/>
      <c r="DM147" s="57"/>
    </row>
    <row r="148" spans="14:117" s="31" customFormat="1" x14ac:dyDescent="0.25">
      <c r="N148" s="67"/>
      <c r="O148" s="101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7"/>
      <c r="DM148" s="57"/>
    </row>
    <row r="149" spans="14:117" s="31" customFormat="1" x14ac:dyDescent="0.25">
      <c r="N149" s="67"/>
      <c r="O149" s="101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7"/>
      <c r="DM149" s="57"/>
    </row>
    <row r="150" spans="14:117" s="31" customFormat="1" x14ac:dyDescent="0.25">
      <c r="N150" s="67"/>
      <c r="O150" s="101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7"/>
      <c r="DM150" s="57"/>
    </row>
    <row r="151" spans="14:117" s="31" customFormat="1" x14ac:dyDescent="0.25">
      <c r="N151" s="67"/>
      <c r="O151" s="101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7"/>
      <c r="DM151" s="57"/>
    </row>
    <row r="152" spans="14:117" s="31" customFormat="1" x14ac:dyDescent="0.25">
      <c r="N152" s="67"/>
      <c r="O152" s="101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7"/>
      <c r="DM152" s="57"/>
    </row>
  </sheetData>
  <sheetProtection algorithmName="SHA-512" hashValue="lQzSjVP/e+iN0JFyoRM47dAsAryk8q1bDwU0Ell8BrsMRiKwqZRKD8bswZQ4t/MZfRoQnIH8zqzflxwqLEl2qw==" saltValue="cKPHHr09V/EB0Y7M/AyATA==" spinCount="100000" sheet="1" objects="1" scenarios="1"/>
  <sortState xmlns:xlrd2="http://schemas.microsoft.com/office/spreadsheetml/2017/richdata2" ref="AC5:AC18">
    <sortCondition ref="AC4"/>
  </sortState>
  <mergeCells count="121">
    <mergeCell ref="D7:G7"/>
    <mergeCell ref="B17:H17"/>
    <mergeCell ref="A16:M16"/>
    <mergeCell ref="D11:G11"/>
    <mergeCell ref="D12:G12"/>
    <mergeCell ref="D13:G13"/>
    <mergeCell ref="I8:J8"/>
    <mergeCell ref="I9:J9"/>
    <mergeCell ref="I10:J10"/>
    <mergeCell ref="D8:G8"/>
    <mergeCell ref="D9:G9"/>
    <mergeCell ref="D10:G10"/>
    <mergeCell ref="H11:M14"/>
    <mergeCell ref="A14:G14"/>
    <mergeCell ref="A15:M15"/>
    <mergeCell ref="D41:L41"/>
    <mergeCell ref="A2:M2"/>
    <mergeCell ref="L6:M6"/>
    <mergeCell ref="L7:M7"/>
    <mergeCell ref="L8:M8"/>
    <mergeCell ref="L9:M9"/>
    <mergeCell ref="A3:M3"/>
    <mergeCell ref="A40:D40"/>
    <mergeCell ref="A38:D38"/>
    <mergeCell ref="A39:D39"/>
    <mergeCell ref="E39:K39"/>
    <mergeCell ref="E40:K40"/>
    <mergeCell ref="A34:C34"/>
    <mergeCell ref="D34:H34"/>
    <mergeCell ref="I34:L34"/>
    <mergeCell ref="A28:D28"/>
    <mergeCell ref="A29:D29"/>
    <mergeCell ref="E28:K28"/>
    <mergeCell ref="E29:K29"/>
    <mergeCell ref="J21:K21"/>
    <mergeCell ref="J22:K22"/>
    <mergeCell ref="A27:D27"/>
    <mergeCell ref="B21:H21"/>
    <mergeCell ref="B22:H22"/>
    <mergeCell ref="D4:M4"/>
    <mergeCell ref="A5:H5"/>
    <mergeCell ref="I5:M5"/>
    <mergeCell ref="J86:M86"/>
    <mergeCell ref="H51:I51"/>
    <mergeCell ref="H54:I54"/>
    <mergeCell ref="K59:L59"/>
    <mergeCell ref="K60:L60"/>
    <mergeCell ref="K61:L61"/>
    <mergeCell ref="A56:M57"/>
    <mergeCell ref="A58:M58"/>
    <mergeCell ref="A59:J59"/>
    <mergeCell ref="A60:J60"/>
    <mergeCell ref="A61:J61"/>
    <mergeCell ref="A62:J62"/>
    <mergeCell ref="A63:J63"/>
    <mergeCell ref="A64:M65"/>
    <mergeCell ref="A33:C33"/>
    <mergeCell ref="D33:H33"/>
    <mergeCell ref="I33:L33"/>
    <mergeCell ref="D35:L35"/>
    <mergeCell ref="E38:K38"/>
    <mergeCell ref="A37:L37"/>
    <mergeCell ref="A43:M43"/>
    <mergeCell ref="A31:M31"/>
    <mergeCell ref="A32:L32"/>
    <mergeCell ref="A30:E30"/>
    <mergeCell ref="A35:C35"/>
    <mergeCell ref="A36:M36"/>
    <mergeCell ref="H6:H10"/>
    <mergeCell ref="A6:B6"/>
    <mergeCell ref="A7:B7"/>
    <mergeCell ref="F30:L30"/>
    <mergeCell ref="E27:K27"/>
    <mergeCell ref="A26:M26"/>
    <mergeCell ref="D23:L23"/>
    <mergeCell ref="D24:M25"/>
    <mergeCell ref="A23:C24"/>
    <mergeCell ref="J18:K18"/>
    <mergeCell ref="J19:K19"/>
    <mergeCell ref="J20:K20"/>
    <mergeCell ref="B18:H18"/>
    <mergeCell ref="B19:H19"/>
    <mergeCell ref="B20:H20"/>
    <mergeCell ref="J17:K17"/>
    <mergeCell ref="I6:J6"/>
    <mergeCell ref="I7:J7"/>
    <mergeCell ref="D6:G6"/>
    <mergeCell ref="A71:B71"/>
    <mergeCell ref="A73:M75"/>
    <mergeCell ref="A76:B76"/>
    <mergeCell ref="A77:I77"/>
    <mergeCell ref="A78:M78"/>
    <mergeCell ref="A42:M42"/>
    <mergeCell ref="A45:D48"/>
    <mergeCell ref="E45:M48"/>
    <mergeCell ref="A49:M50"/>
    <mergeCell ref="A44:M44"/>
    <mergeCell ref="C71:E71"/>
    <mergeCell ref="A55:E55"/>
    <mergeCell ref="H55:L55"/>
    <mergeCell ref="C76:E76"/>
    <mergeCell ref="A66:M66"/>
    <mergeCell ref="J72:M72"/>
    <mergeCell ref="J77:M77"/>
    <mergeCell ref="K62:L62"/>
    <mergeCell ref="K63:L63"/>
    <mergeCell ref="A67:M70"/>
    <mergeCell ref="A52:H53"/>
    <mergeCell ref="I52:M53"/>
    <mergeCell ref="A86:I88"/>
    <mergeCell ref="J87:M88"/>
    <mergeCell ref="A72:I72"/>
    <mergeCell ref="A79:M79"/>
    <mergeCell ref="A81:M81"/>
    <mergeCell ref="A82:I82"/>
    <mergeCell ref="A83:M84"/>
    <mergeCell ref="A85:C85"/>
    <mergeCell ref="F85:M85"/>
    <mergeCell ref="D85:E85"/>
    <mergeCell ref="J80:M80"/>
    <mergeCell ref="J82:M82"/>
  </mergeCells>
  <dataValidations count="4">
    <dataValidation type="list" allowBlank="1" showInputMessage="1" showErrorMessage="1" sqref="D12" xr:uid="{00000000-0002-0000-0000-000001000000}">
      <formula1>$AH$5:$AH$8</formula1>
    </dataValidation>
    <dataValidation type="list" allowBlank="1" showInputMessage="1" showErrorMessage="1" sqref="L10" xr:uid="{00000000-0002-0000-0000-000004000000}">
      <formula1>$AK$5:$AK$18</formula1>
    </dataValidation>
    <dataValidation type="list" allowBlank="1" showInputMessage="1" showErrorMessage="1" sqref="D10:G10" xr:uid="{00000000-0002-0000-0000-000002000000}">
      <formula1>$AA$5:$AA$20</formula1>
    </dataValidation>
    <dataValidation type="list" allowBlank="1" showInputMessage="1" showErrorMessage="1" sqref="L18:L22" xr:uid="{00000000-0002-0000-0000-000000000000}">
      <formula1>$AE$5:$AE$7</formula1>
    </dataValidation>
  </dataValidations>
  <pageMargins left="0.70866141732283472" right="0.70866141732283472" top="0.78740157480314965" bottom="0.70866141732283472" header="0.31496062992125984" footer="0.31496062992125984"/>
  <pageSetup paperSize="9" scale="99" fitToHeight="0" orientation="portrait" r:id="rId1"/>
  <rowBreaks count="1" manualBreakCount="1">
    <brk id="41" max="12" man="1"/>
  </rowBreaks>
  <drawing r:id="rId2"/>
  <legacyDrawing r:id="rId3"/>
  <oleObjects>
    <mc:AlternateContent xmlns:mc="http://schemas.openxmlformats.org/markup-compatibility/2006">
      <mc:Choice Requires="x14">
        <oleObject progId="CorelPhotoPaint.Image.12" shapeId="1025" r:id="rId4">
          <objectPr defaultSize="0" autoPict="0" r:id="rId5">
            <anchor moveWithCells="1" sizeWithCells="1">
              <from>
                <xdr:col>0</xdr:col>
                <xdr:colOff>76200</xdr:colOff>
                <xdr:row>2</xdr:row>
                <xdr:rowOff>19050</xdr:rowOff>
              </from>
              <to>
                <xdr:col>3</xdr:col>
                <xdr:colOff>0</xdr:colOff>
                <xdr:row>3</xdr:row>
                <xdr:rowOff>600075</xdr:rowOff>
              </to>
            </anchor>
          </objectPr>
        </oleObject>
      </mc:Choice>
      <mc:Fallback>
        <oleObject progId="CorelPhotoPaint.Image.12" shapeId="1025" r:id="rId4"/>
      </mc:Fallback>
    </mc:AlternateContent>
    <mc:AlternateContent xmlns:mc="http://schemas.openxmlformats.org/markup-compatibility/2006">
      <mc:Choice Requires="x14">
        <oleObject progId="CorelPhotoPaint.Image.12" shapeId="1026" r:id="rId6">
          <objectPr defaultSize="0" autoPict="0" r:id="rId5">
            <anchor moveWithCells="1" sizeWithCells="1">
              <from>
                <xdr:col>0</xdr:col>
                <xdr:colOff>142875</xdr:colOff>
                <xdr:row>43</xdr:row>
                <xdr:rowOff>114300</xdr:rowOff>
              </from>
              <to>
                <xdr:col>3</xdr:col>
                <xdr:colOff>114300</xdr:colOff>
                <xdr:row>47</xdr:row>
                <xdr:rowOff>161925</xdr:rowOff>
              </to>
            </anchor>
          </objectPr>
        </oleObject>
      </mc:Choice>
      <mc:Fallback>
        <oleObject progId="CorelPhotoPaint.Image.12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MENDELU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Melišová</dc:creator>
  <cp:lastModifiedBy>Šárka Starobová</cp:lastModifiedBy>
  <cp:lastPrinted>2025-04-10T09:45:43Z</cp:lastPrinted>
  <dcterms:created xsi:type="dcterms:W3CDTF">2023-01-20T10:48:04Z</dcterms:created>
  <dcterms:modified xsi:type="dcterms:W3CDTF">2025-04-11T08:11:08Z</dcterms:modified>
</cp:coreProperties>
</file>